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ubisoft.org\mtrstudio\World\COMFI\Résultats\"/>
    </mc:Choice>
  </mc:AlternateContent>
  <xr:revisionPtr revIDLastSave="0" documentId="13_ncr:1_{E17673F3-319C-4C51-B11F-5730D9A21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bisoft key figur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53" i="1" l="1"/>
  <c r="BL53" i="1"/>
  <c r="BM60" i="1"/>
  <c r="BM59" i="1"/>
  <c r="BM58" i="1"/>
  <c r="BM57" i="1"/>
  <c r="BM56" i="1"/>
  <c r="BM51" i="1"/>
  <c r="BM50" i="1"/>
  <c r="BM49" i="1"/>
  <c r="BM48" i="1"/>
  <c r="BM47" i="1"/>
  <c r="BM22" i="1"/>
  <c r="BM20" i="1"/>
  <c r="BM19" i="1"/>
  <c r="BM18" i="1"/>
  <c r="BM17" i="1"/>
  <c r="BM15" i="1"/>
  <c r="BL14" i="1"/>
  <c r="BM14" i="1" s="1"/>
  <c r="BM13" i="1"/>
  <c r="BM11" i="1"/>
  <c r="BK53" i="1"/>
  <c r="BG13" i="1"/>
  <c r="BK13" i="1"/>
  <c r="BK14" i="1"/>
  <c r="BK20" i="1"/>
  <c r="BK19" i="1"/>
  <c r="BK18" i="1"/>
  <c r="BK17" i="1"/>
  <c r="BJ14" i="1"/>
  <c r="BK15" i="1"/>
  <c r="BJ12" i="1"/>
  <c r="BK60" i="1"/>
  <c r="BK59" i="1"/>
  <c r="BK58" i="1"/>
  <c r="BK57" i="1"/>
  <c r="BK56" i="1"/>
  <c r="BJ53" i="1"/>
  <c r="BK51" i="1"/>
  <c r="BK50" i="1"/>
  <c r="BK49" i="1"/>
  <c r="BK48" i="1"/>
  <c r="BK47" i="1"/>
  <c r="BK22" i="1"/>
  <c r="BH14" i="1" l="1"/>
  <c r="BI14" i="1" s="1"/>
  <c r="BI60" i="1"/>
  <c r="BI59" i="1"/>
  <c r="BI58" i="1"/>
  <c r="BI57" i="1"/>
  <c r="BI56" i="1"/>
  <c r="BI53" i="1"/>
  <c r="BI51" i="1"/>
  <c r="BI50" i="1"/>
  <c r="BI49" i="1"/>
  <c r="BI48" i="1"/>
  <c r="BI47" i="1"/>
  <c r="BI22" i="1"/>
  <c r="BI20" i="1"/>
  <c r="BI19" i="1"/>
  <c r="BI18" i="1"/>
  <c r="BI17" i="1"/>
  <c r="BI15" i="1"/>
  <c r="BI13" i="1"/>
  <c r="BI11" i="1"/>
  <c r="BD40" i="1" l="1"/>
  <c r="BC11" i="1"/>
  <c r="BE11" i="1"/>
  <c r="BG11" i="1"/>
  <c r="G13" i="1"/>
  <c r="I13" i="1"/>
  <c r="K13" i="1"/>
  <c r="M13" i="1"/>
  <c r="O13" i="1"/>
  <c r="Q13" i="1"/>
  <c r="S13" i="1"/>
  <c r="U13" i="1"/>
  <c r="W13" i="1"/>
  <c r="Y13" i="1"/>
  <c r="AA13" i="1"/>
  <c r="AC13" i="1"/>
  <c r="AE13" i="1"/>
  <c r="AG13" i="1"/>
  <c r="AI13" i="1"/>
  <c r="AK13" i="1"/>
  <c r="AM13" i="1"/>
  <c r="AO13" i="1"/>
  <c r="AQ13" i="1"/>
  <c r="AS13" i="1"/>
  <c r="AU13" i="1"/>
  <c r="AW13" i="1"/>
  <c r="AY13" i="1"/>
  <c r="BA13" i="1"/>
  <c r="BC13" i="1"/>
  <c r="BE13" i="1"/>
  <c r="G14" i="1"/>
  <c r="I14" i="1"/>
  <c r="K14" i="1"/>
  <c r="M14" i="1"/>
  <c r="O14" i="1"/>
  <c r="Q14" i="1"/>
  <c r="S14" i="1"/>
  <c r="U14" i="1"/>
  <c r="W14" i="1"/>
  <c r="Y14" i="1"/>
  <c r="AA14" i="1"/>
  <c r="AC14" i="1"/>
  <c r="AE14" i="1"/>
  <c r="AF14" i="1"/>
  <c r="AG14" i="1" s="1"/>
  <c r="AI14" i="1"/>
  <c r="AJ14" i="1"/>
  <c r="AK14" i="1"/>
  <c r="AM14" i="1"/>
  <c r="AN14" i="1"/>
  <c r="AO14" i="1"/>
  <c r="AQ14" i="1"/>
  <c r="AR14" i="1"/>
  <c r="AS14" i="1" s="1"/>
  <c r="AU14" i="1"/>
  <c r="AW14" i="1"/>
  <c r="AY14" i="1"/>
  <c r="BA14" i="1"/>
  <c r="BC14" i="1"/>
  <c r="BE14" i="1"/>
  <c r="BG14" i="1"/>
  <c r="F15" i="1"/>
  <c r="G15" i="1" s="1"/>
  <c r="H15" i="1"/>
  <c r="H22" i="1" s="1"/>
  <c r="I15" i="1"/>
  <c r="J15" i="1"/>
  <c r="K15" i="1" s="1"/>
  <c r="L15" i="1"/>
  <c r="M15" i="1"/>
  <c r="N15" i="1"/>
  <c r="O15" i="1" s="1"/>
  <c r="P15" i="1"/>
  <c r="Q15" i="1"/>
  <c r="R15" i="1"/>
  <c r="S15" i="1" s="1"/>
  <c r="T15" i="1"/>
  <c r="U15" i="1"/>
  <c r="V15" i="1"/>
  <c r="W15" i="1" s="1"/>
  <c r="X15" i="1"/>
  <c r="Y15" i="1"/>
  <c r="Z15" i="1"/>
  <c r="AA15" i="1" s="1"/>
  <c r="AB15" i="1"/>
  <c r="AC15" i="1"/>
  <c r="AD15" i="1"/>
  <c r="AD22" i="1" s="1"/>
  <c r="AD26" i="1" s="1"/>
  <c r="AG15" i="1"/>
  <c r="AH15" i="1"/>
  <c r="AI15" i="1" s="1"/>
  <c r="AK15" i="1"/>
  <c r="AL15" i="1"/>
  <c r="AM15" i="1" s="1"/>
  <c r="AO15" i="1"/>
  <c r="AP15" i="1"/>
  <c r="AQ15" i="1" s="1"/>
  <c r="AS15" i="1"/>
  <c r="AT15" i="1"/>
  <c r="AU15" i="1" s="1"/>
  <c r="AW15" i="1"/>
  <c r="BA15" i="1"/>
  <c r="BE15" i="1"/>
  <c r="BG15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BA17" i="1"/>
  <c r="BE17" i="1"/>
  <c r="BG17" i="1"/>
  <c r="G18" i="1"/>
  <c r="I18" i="1"/>
  <c r="K18" i="1"/>
  <c r="L18" i="1"/>
  <c r="L22" i="1" s="1"/>
  <c r="M18" i="1"/>
  <c r="O18" i="1"/>
  <c r="P18" i="1"/>
  <c r="Q18" i="1" s="1"/>
  <c r="S18" i="1"/>
  <c r="T18" i="1"/>
  <c r="U18" i="1" s="1"/>
  <c r="W18" i="1"/>
  <c r="X18" i="1"/>
  <c r="X22" i="1" s="1"/>
  <c r="Y18" i="1"/>
  <c r="AA18" i="1"/>
  <c r="AB18" i="1"/>
  <c r="AC18" i="1"/>
  <c r="AE18" i="1"/>
  <c r="AF18" i="1"/>
  <c r="AG18" i="1"/>
  <c r="AI18" i="1"/>
  <c r="AJ18" i="1"/>
  <c r="AJ22" i="1" s="1"/>
  <c r="AM18" i="1"/>
  <c r="AO18" i="1"/>
  <c r="AQ18" i="1"/>
  <c r="AS18" i="1"/>
  <c r="AU18" i="1"/>
  <c r="AW18" i="1"/>
  <c r="BA18" i="1"/>
  <c r="BE18" i="1"/>
  <c r="BG18" i="1"/>
  <c r="K19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AW19" i="1"/>
  <c r="BA19" i="1"/>
  <c r="BE19" i="1"/>
  <c r="BG19" i="1"/>
  <c r="K20" i="1"/>
  <c r="M20" i="1"/>
  <c r="O20" i="1"/>
  <c r="Q20" i="1"/>
  <c r="S20" i="1"/>
  <c r="U20" i="1"/>
  <c r="W20" i="1"/>
  <c r="Y20" i="1"/>
  <c r="AA20" i="1"/>
  <c r="AC20" i="1"/>
  <c r="AE20" i="1"/>
  <c r="AG20" i="1"/>
  <c r="AI20" i="1"/>
  <c r="AK20" i="1"/>
  <c r="AM20" i="1"/>
  <c r="AO20" i="1"/>
  <c r="AQ20" i="1"/>
  <c r="AS20" i="1"/>
  <c r="AU20" i="1"/>
  <c r="AW20" i="1"/>
  <c r="BA20" i="1"/>
  <c r="BE20" i="1"/>
  <c r="BG20" i="1"/>
  <c r="F22" i="1"/>
  <c r="G22" i="1" s="1"/>
  <c r="N22" i="1"/>
  <c r="N26" i="1" s="1"/>
  <c r="P22" i="1"/>
  <c r="Q22" i="1" s="1"/>
  <c r="V22" i="1"/>
  <c r="W22" i="1" s="1"/>
  <c r="AB22" i="1"/>
  <c r="AB26" i="1" s="1"/>
  <c r="AF22" i="1"/>
  <c r="AF26" i="1" s="1"/>
  <c r="AG22" i="1"/>
  <c r="AL22" i="1"/>
  <c r="AM22" i="1" s="1"/>
  <c r="AN22" i="1"/>
  <c r="AN26" i="1" s="1"/>
  <c r="AO22" i="1"/>
  <c r="AP22" i="1"/>
  <c r="AQ22" i="1" s="1"/>
  <c r="AR22" i="1"/>
  <c r="AS22" i="1"/>
  <c r="AV22" i="1"/>
  <c r="AV26" i="1" s="1"/>
  <c r="AZ22" i="1"/>
  <c r="BA22" i="1"/>
  <c r="BE22" i="1"/>
  <c r="BG22" i="1"/>
  <c r="P25" i="1"/>
  <c r="R25" i="1"/>
  <c r="T25" i="1"/>
  <c r="P26" i="1"/>
  <c r="AR26" i="1"/>
  <c r="M22" i="1" l="1"/>
  <c r="L26" i="1"/>
  <c r="X26" i="1"/>
  <c r="Y22" i="1"/>
  <c r="H26" i="1"/>
  <c r="I22" i="1"/>
  <c r="F26" i="1"/>
  <c r="AW22" i="1"/>
  <c r="AE15" i="1"/>
  <c r="Z22" i="1"/>
  <c r="J22" i="1"/>
  <c r="R22" i="1"/>
  <c r="AP26" i="1"/>
  <c r="AL26" i="1"/>
  <c r="V26" i="1"/>
  <c r="AK22" i="1"/>
  <c r="AJ26" i="1"/>
  <c r="AE22" i="1"/>
  <c r="O22" i="1"/>
  <c r="AK18" i="1"/>
  <c r="T22" i="1"/>
  <c r="AT22" i="1"/>
  <c r="AC22" i="1"/>
  <c r="AH22" i="1"/>
  <c r="BG60" i="1"/>
  <c r="BG59" i="1"/>
  <c r="BG58" i="1"/>
  <c r="BG57" i="1"/>
  <c r="BG56" i="1"/>
  <c r="BG53" i="1"/>
  <c r="BG51" i="1"/>
  <c r="BG50" i="1"/>
  <c r="BG49" i="1"/>
  <c r="BG48" i="1"/>
  <c r="BG47" i="1"/>
  <c r="BF53" i="1"/>
  <c r="R26" i="1" l="1"/>
  <c r="S22" i="1"/>
  <c r="Z26" i="1"/>
  <c r="AA22" i="1"/>
  <c r="K22" i="1"/>
  <c r="J26" i="1"/>
  <c r="U22" i="1"/>
  <c r="T26" i="1"/>
  <c r="AT26" i="1"/>
  <c r="AU22" i="1"/>
  <c r="AI22" i="1"/>
  <c r="AH26" i="1"/>
  <c r="BE59" i="1"/>
  <c r="BE58" i="1"/>
  <c r="BE57" i="1"/>
  <c r="BE56" i="1"/>
  <c r="BE53" i="1"/>
  <c r="BE51" i="1"/>
  <c r="BE50" i="1"/>
  <c r="BE49" i="1"/>
  <c r="BE48" i="1"/>
  <c r="BE47" i="1"/>
  <c r="BC48" i="1" l="1"/>
  <c r="BC47" i="1"/>
  <c r="AY47" i="1" l="1"/>
  <c r="BC60" i="1" l="1"/>
  <c r="BC59" i="1"/>
  <c r="BC58" i="1"/>
  <c r="BC57" i="1"/>
  <c r="BC56" i="1"/>
  <c r="BC53" i="1"/>
  <c r="BC51" i="1"/>
  <c r="BC50" i="1"/>
  <c r="BC49" i="1"/>
  <c r="AZ60" i="1" l="1"/>
  <c r="BE60" i="1" s="1"/>
  <c r="BA59" i="1"/>
  <c r="BA58" i="1"/>
  <c r="BA57" i="1"/>
  <c r="BA56" i="1"/>
  <c r="BA50" i="1"/>
  <c r="BA49" i="1"/>
  <c r="BA48" i="1"/>
  <c r="BA47" i="1"/>
  <c r="AY48" i="1" l="1"/>
  <c r="AY60" i="1" l="1"/>
  <c r="AY59" i="1"/>
  <c r="AY58" i="1"/>
  <c r="AY57" i="1"/>
  <c r="AY56" i="1"/>
  <c r="AY53" i="1"/>
  <c r="AY51" i="1"/>
  <c r="AY50" i="1"/>
  <c r="AY49" i="1"/>
  <c r="AW57" i="1"/>
  <c r="AW56" i="1"/>
  <c r="BA60" i="1"/>
  <c r="AW59" i="1"/>
  <c r="AW58" i="1"/>
  <c r="AV53" i="1"/>
  <c r="BA53" i="1" s="1"/>
  <c r="AV51" i="1"/>
  <c r="BA51" i="1" s="1"/>
  <c r="AW50" i="1"/>
  <c r="AW49" i="1"/>
  <c r="AW48" i="1"/>
  <c r="AW47" i="1"/>
  <c r="AU57" i="1"/>
  <c r="AU48" i="1"/>
  <c r="AU47" i="1"/>
  <c r="AU59" i="1"/>
  <c r="AU58" i="1"/>
  <c r="AU56" i="1"/>
  <c r="AU50" i="1"/>
  <c r="AU49" i="1"/>
  <c r="AR60" i="1"/>
  <c r="AS59" i="1"/>
  <c r="AS58" i="1"/>
  <c r="AS57" i="1"/>
  <c r="AS56" i="1"/>
  <c r="AR53" i="1"/>
  <c r="AR51" i="1"/>
  <c r="AS50" i="1"/>
  <c r="AS49" i="1"/>
  <c r="AS48" i="1"/>
  <c r="AS47" i="1"/>
  <c r="AP60" i="1"/>
  <c r="AU60" i="1" s="1"/>
  <c r="AQ59" i="1"/>
  <c r="AQ58" i="1"/>
  <c r="AQ57" i="1"/>
  <c r="AQ56" i="1"/>
  <c r="AP53" i="1"/>
  <c r="AU53" i="1" s="1"/>
  <c r="AP51" i="1"/>
  <c r="AU51" i="1" s="1"/>
  <c r="AQ50" i="1"/>
  <c r="AQ49" i="1"/>
  <c r="AQ48" i="1"/>
  <c r="AQ47" i="1"/>
  <c r="AO56" i="1"/>
  <c r="AO48" i="1"/>
  <c r="AO47" i="1"/>
  <c r="AO49" i="1"/>
  <c r="AO50" i="1"/>
  <c r="AN60" i="1"/>
  <c r="AO59" i="1"/>
  <c r="AO58" i="1"/>
  <c r="AO57" i="1"/>
  <c r="AN53" i="1"/>
  <c r="AN51" i="1"/>
  <c r="AM47" i="1"/>
  <c r="AL60" i="1"/>
  <c r="AH60" i="1"/>
  <c r="AM59" i="1"/>
  <c r="AM58" i="1"/>
  <c r="AM57" i="1"/>
  <c r="AM56" i="1"/>
  <c r="AL53" i="1"/>
  <c r="AH53" i="1"/>
  <c r="AL51" i="1"/>
  <c r="AH51" i="1"/>
  <c r="AM50" i="1"/>
  <c r="AM49" i="1"/>
  <c r="AM48" i="1"/>
  <c r="AJ60" i="1"/>
  <c r="AK47" i="1"/>
  <c r="AK48" i="1"/>
  <c r="AK49" i="1"/>
  <c r="AF60" i="1"/>
  <c r="AK59" i="1"/>
  <c r="AK58" i="1"/>
  <c r="AK57" i="1"/>
  <c r="AK56" i="1"/>
  <c r="AJ53" i="1"/>
  <c r="AF53" i="1"/>
  <c r="AJ51" i="1"/>
  <c r="AF51" i="1"/>
  <c r="AK50" i="1"/>
  <c r="AD51" i="1"/>
  <c r="AD60" i="1"/>
  <c r="AI59" i="1"/>
  <c r="AI58" i="1"/>
  <c r="AI57" i="1"/>
  <c r="AI56" i="1"/>
  <c r="AD53" i="1"/>
  <c r="AI50" i="1"/>
  <c r="AI49" i="1"/>
  <c r="AI48" i="1"/>
  <c r="AI47" i="1"/>
  <c r="AB60" i="1"/>
  <c r="AG59" i="1"/>
  <c r="AG58" i="1"/>
  <c r="AG57" i="1"/>
  <c r="AG56" i="1"/>
  <c r="AB53" i="1"/>
  <c r="AB51" i="1"/>
  <c r="AG50" i="1"/>
  <c r="AG49" i="1"/>
  <c r="AG48" i="1"/>
  <c r="AG47" i="1"/>
  <c r="AE59" i="1"/>
  <c r="AE58" i="1"/>
  <c r="AE57" i="1"/>
  <c r="AE56" i="1"/>
  <c r="Z51" i="1"/>
  <c r="AE50" i="1"/>
  <c r="AE49" i="1"/>
  <c r="AE48" i="1"/>
  <c r="AE47" i="1"/>
  <c r="AC59" i="1"/>
  <c r="AC58" i="1"/>
  <c r="AC57" i="1"/>
  <c r="AC56" i="1"/>
  <c r="X53" i="1"/>
  <c r="AC50" i="1"/>
  <c r="AC49" i="1"/>
  <c r="AC48" i="1"/>
  <c r="AC47" i="1"/>
  <c r="Z60" i="1"/>
  <c r="V60" i="1"/>
  <c r="AA59" i="1"/>
  <c r="AA58" i="1"/>
  <c r="AA57" i="1"/>
  <c r="AA56" i="1"/>
  <c r="Z53" i="1"/>
  <c r="AA50" i="1"/>
  <c r="AA49" i="1"/>
  <c r="AA48" i="1"/>
  <c r="AA47" i="1"/>
  <c r="Y59" i="1"/>
  <c r="Y58" i="1"/>
  <c r="Y56" i="1"/>
  <c r="Y57" i="1"/>
  <c r="Y47" i="1"/>
  <c r="V51" i="1"/>
  <c r="R51" i="1"/>
  <c r="X51" i="1"/>
  <c r="X60" i="1"/>
  <c r="Y50" i="1"/>
  <c r="Y49" i="1"/>
  <c r="Y48" i="1"/>
  <c r="W59" i="1"/>
  <c r="W50" i="1"/>
  <c r="W58" i="1"/>
  <c r="W57" i="1"/>
  <c r="W56" i="1"/>
  <c r="V53" i="1"/>
  <c r="W49" i="1"/>
  <c r="W48" i="1"/>
  <c r="W47" i="1"/>
  <c r="U59" i="1"/>
  <c r="U58" i="1"/>
  <c r="U57" i="1"/>
  <c r="U56" i="1"/>
  <c r="T51" i="1"/>
  <c r="U47" i="1"/>
  <c r="T53" i="1"/>
  <c r="T60" i="1"/>
  <c r="U50" i="1"/>
  <c r="U49" i="1"/>
  <c r="U48" i="1"/>
  <c r="R53" i="1"/>
  <c r="R60" i="1"/>
  <c r="S58" i="1"/>
  <c r="S57" i="1"/>
  <c r="S56" i="1"/>
  <c r="S49" i="1"/>
  <c r="S48" i="1"/>
  <c r="S47" i="1"/>
  <c r="Q50" i="1"/>
  <c r="Q59" i="1"/>
  <c r="P60" i="1"/>
  <c r="Q58" i="1"/>
  <c r="Q57" i="1"/>
  <c r="Q56" i="1"/>
  <c r="P53" i="1"/>
  <c r="Q49" i="1"/>
  <c r="Q48" i="1"/>
  <c r="Q47" i="1"/>
  <c r="J60" i="1"/>
  <c r="J53" i="1"/>
  <c r="N53" i="1"/>
  <c r="O59" i="1"/>
  <c r="O50" i="1"/>
  <c r="N60" i="1"/>
  <c r="O58" i="1"/>
  <c r="O57" i="1"/>
  <c r="O56" i="1"/>
  <c r="O49" i="1"/>
  <c r="O48" i="1"/>
  <c r="O47" i="1"/>
  <c r="L60" i="1"/>
  <c r="L53" i="1"/>
  <c r="M58" i="1"/>
  <c r="M57" i="1"/>
  <c r="M56" i="1"/>
  <c r="M49" i="1"/>
  <c r="M48" i="1"/>
  <c r="M47" i="1"/>
  <c r="K58" i="1"/>
  <c r="K57" i="1"/>
  <c r="K56" i="1"/>
  <c r="K49" i="1"/>
  <c r="K48" i="1"/>
  <c r="K47" i="1"/>
  <c r="I49" i="1"/>
  <c r="I58" i="1"/>
  <c r="H53" i="1"/>
  <c r="F53" i="1"/>
  <c r="G49" i="1"/>
  <c r="H60" i="1"/>
  <c r="F60" i="1"/>
  <c r="G58" i="1"/>
  <c r="I57" i="1"/>
  <c r="I56" i="1"/>
  <c r="I48" i="1"/>
  <c r="I47" i="1"/>
  <c r="G57" i="1"/>
  <c r="G56" i="1"/>
  <c r="G48" i="1"/>
  <c r="G47" i="1"/>
  <c r="AW53" i="1"/>
  <c r="AA51" i="1" l="1"/>
  <c r="AI60" i="1"/>
  <c r="AQ53" i="1"/>
  <c r="Y53" i="1"/>
  <c r="U53" i="1"/>
  <c r="G60" i="1"/>
  <c r="M53" i="1"/>
  <c r="AE60" i="1"/>
  <c r="AK60" i="1"/>
  <c r="AW51" i="1"/>
  <c r="AW60" i="1"/>
  <c r="G53" i="1"/>
  <c r="Q53" i="1"/>
  <c r="Q60" i="1"/>
  <c r="W53" i="1"/>
  <c r="AE51" i="1"/>
  <c r="AG51" i="1"/>
  <c r="AC53" i="1"/>
  <c r="I53" i="1"/>
  <c r="AC60" i="1"/>
  <c r="AE53" i="1"/>
  <c r="AQ51" i="1"/>
  <c r="AI51" i="1"/>
  <c r="K60" i="1"/>
  <c r="M60" i="1"/>
  <c r="O60" i="1"/>
  <c r="K53" i="1"/>
  <c r="AC51" i="1"/>
  <c r="Y60" i="1"/>
  <c r="AA60" i="1"/>
  <c r="AK51" i="1"/>
  <c r="S60" i="1"/>
  <c r="W51" i="1"/>
  <c r="AG60" i="1"/>
  <c r="AG53" i="1"/>
  <c r="AM51" i="1"/>
  <c r="AM60" i="1"/>
  <c r="AO53" i="1"/>
  <c r="AO60" i="1"/>
  <c r="AS51" i="1"/>
  <c r="Y51" i="1"/>
  <c r="AO51" i="1"/>
  <c r="S53" i="1"/>
  <c r="AA53" i="1"/>
  <c r="AK53" i="1"/>
  <c r="AI53" i="1"/>
  <c r="AS53" i="1"/>
  <c r="O53" i="1"/>
  <c r="W60" i="1"/>
  <c r="I60" i="1"/>
  <c r="U60" i="1"/>
  <c r="AM53" i="1"/>
  <c r="AS60" i="1"/>
  <c r="AQ60" i="1"/>
</calcChain>
</file>

<file path=xl/sharedStrings.xml><?xml version="1.0" encoding="utf-8"?>
<sst xmlns="http://schemas.openxmlformats.org/spreadsheetml/2006/main" count="211" uniqueCount="88">
  <si>
    <t>updated : March 31, 2022</t>
  </si>
  <si>
    <t>In millions of euros, except percentages, 
per share data and headcounts</t>
  </si>
  <si>
    <t>H1 06-07</t>
  </si>
  <si>
    <t>2006-07</t>
  </si>
  <si>
    <t>H1 07-08</t>
  </si>
  <si>
    <t>2007-08</t>
  </si>
  <si>
    <t>H1 08-09</t>
  </si>
  <si>
    <t>2008-09</t>
  </si>
  <si>
    <t>H1 09-10</t>
  </si>
  <si>
    <t>2009-10</t>
  </si>
  <si>
    <t>H1 10-11</t>
  </si>
  <si>
    <t>2010-11</t>
  </si>
  <si>
    <t>H1 11-12</t>
  </si>
  <si>
    <t>2011-12</t>
  </si>
  <si>
    <t>H1 12-13</t>
  </si>
  <si>
    <t>2012-13</t>
  </si>
  <si>
    <t>H1 13-14</t>
  </si>
  <si>
    <t>2013-14</t>
  </si>
  <si>
    <t>H1 14-15</t>
  </si>
  <si>
    <t>2014-15</t>
  </si>
  <si>
    <t>H1 15-16</t>
  </si>
  <si>
    <t>2015-16</t>
  </si>
  <si>
    <t>H1 16-17</t>
  </si>
  <si>
    <t>2016-17</t>
  </si>
  <si>
    <t>H1 17-18</t>
  </si>
  <si>
    <t>2017-18</t>
  </si>
  <si>
    <t>H1 18-19</t>
  </si>
  <si>
    <t>2018-19</t>
  </si>
  <si>
    <t>H1 19-20</t>
  </si>
  <si>
    <t>2019-20</t>
  </si>
  <si>
    <t>H1 20-21</t>
  </si>
  <si>
    <t>2020-21</t>
  </si>
  <si>
    <t>H1 21-22</t>
  </si>
  <si>
    <t>2021-22</t>
  </si>
  <si>
    <t>IFRS 15 Sales</t>
  </si>
  <si>
    <t>N/A</t>
  </si>
  <si>
    <t>Deferred revenues related to IFRS 15</t>
  </si>
  <si>
    <t>(21,0)</t>
  </si>
  <si>
    <t>(36,4)</t>
  </si>
  <si>
    <t>Net Bookings</t>
  </si>
  <si>
    <t>Cost of sales</t>
  </si>
  <si>
    <t>Gross Profit*</t>
  </si>
  <si>
    <t>Non-IFRS R&amp;D expenses</t>
  </si>
  <si>
    <t>Non-IFRS SG&amp;A expenses</t>
  </si>
  <si>
    <t>Non-IFRS Selling expenses</t>
  </si>
  <si>
    <t>Non-IFRS General &amp; Administrative expenses</t>
  </si>
  <si>
    <t>Non-IFRS Operating Income (Loss)</t>
  </si>
  <si>
    <t>Stock based comp.</t>
  </si>
  <si>
    <t>Non-current operating expenses &amp; income</t>
  </si>
  <si>
    <t>IFRS Operating income/(loss)</t>
  </si>
  <si>
    <t>Net financial income/(expense)</t>
  </si>
  <si>
    <t>Share in profit of associates</t>
  </si>
  <si>
    <t xml:space="preserve">Net income tax/benefit </t>
  </si>
  <si>
    <t>IFRS Net income (loss)</t>
  </si>
  <si>
    <t>Non-IFRS Net income (loss)</t>
  </si>
  <si>
    <t>IFRS Net income (loss) attributable to owners of the parent company</t>
  </si>
  <si>
    <t>Non-IFRS Net income (loss) attributable to owners of the parent company</t>
  </si>
  <si>
    <t>IFRS Diluted average shares</t>
  </si>
  <si>
    <t>Non-IFRS Diluted average shares</t>
  </si>
  <si>
    <t xml:space="preserve">IFRS Diluted EPS </t>
  </si>
  <si>
    <t xml:space="preserve">Non-IFRS Diluted EPS </t>
  </si>
  <si>
    <t>*Non-IFRS gross profit is based on net bookings</t>
  </si>
  <si>
    <t>Depreciation of in-house software-related production</t>
  </si>
  <si>
    <t>Depreciation of external software-related production and licenses</t>
  </si>
  <si>
    <t>Royalties</t>
  </si>
  <si>
    <t>Non capitalized R&amp;D and Others*</t>
  </si>
  <si>
    <t>ns</t>
  </si>
  <si>
    <t>Total Current R&amp;D</t>
  </si>
  <si>
    <t>-</t>
  </si>
  <si>
    <t>Non Current R&amp;D</t>
  </si>
  <si>
    <t>Total R&amp;D expenditure</t>
  </si>
  <si>
    <t>* Relates to development charges that go directly into the P&amp;L without being capitalised, mostly online related costs</t>
  </si>
  <si>
    <t>Capitalized in-house software-related production</t>
  </si>
  <si>
    <t>Capitalized external software-related prodution and licences (excluding future commitments)</t>
  </si>
  <si>
    <t>Total development investment</t>
  </si>
  <si>
    <t>Non-IFRS Cash Flow from operation</t>
  </si>
  <si>
    <t>Non-IFRS Net Free Cash Flow</t>
  </si>
  <si>
    <t>Equity attributable to owners of the parent company</t>
  </si>
  <si>
    <t>Non IFRS Net Cash Position / (Net Debt)</t>
  </si>
  <si>
    <t>Employees in production</t>
  </si>
  <si>
    <t>7100*</t>
  </si>
  <si>
    <t>8 000*</t>
  </si>
  <si>
    <t>8 250*</t>
  </si>
  <si>
    <t>9 000*</t>
  </si>
  <si>
    <t>Total Headcount</t>
  </si>
  <si>
    <t>8350*</t>
  </si>
  <si>
    <t>9 400*</t>
  </si>
  <si>
    <t>* Fixed Term Contracts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</si>
</sst>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\ _€_-;\-* #,##0\ _€_-;_-* &quot;-&quot;\ _€_-;_-@_-"/>
    <numFmt numFmtId="165" formatCode="_-* #,##0.00\ _€_-;\-* #,##0.00\ _€_-;_-* &quot;-&quot;??\ _€_-;_-@_-"/>
    <numFmt numFmtId="166" formatCode="_ * #,##0_)\ _$_ ;_ * \(#,##0\)\ _$_ ;_ * &quot;-&quot;_)\ _$_ ;_ @_ "/>
    <numFmt numFmtId="167" formatCode="0.0"/>
    <numFmt numFmtId="168" formatCode="0.0%"/>
    <numFmt numFmtId="169" formatCode="#,##0.0;\ \(#,##0.0\)"/>
    <numFmt numFmtId="170" formatCode="#,##0.00;\ \(#,##0.00\)"/>
    <numFmt numFmtId="171" formatCode="0.0%;\ \-0.0%"/>
    <numFmt numFmtId="172" formatCode="0.0%;\ \(0.0%\)"/>
    <numFmt numFmtId="173" formatCode="&quot;+&quot;0.0%;&quot;()&quot;0.0%"/>
    <numFmt numFmtId="174" formatCode="&quot;+&quot;0.0%;\(0.0%\)"/>
    <numFmt numFmtId="175" formatCode="&quot;+&quot;0%;\(0%\)"/>
    <numFmt numFmtId="176" formatCode="&quot;+&quot;0%;&quot;-&quot;0%"/>
    <numFmt numFmtId="177" formatCode="#,##0.0"/>
    <numFmt numFmtId="178" formatCode="0%;\ \-0%"/>
    <numFmt numFmtId="179" formatCode="&quot;+&quot;0.0%;&quot;-&quot;0.0%"/>
    <numFmt numFmtId="180" formatCode="\+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9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167" fontId="4" fillId="2" borderId="4" xfId="2" applyNumberFormat="1" applyFont="1" applyFill="1" applyBorder="1" applyAlignment="1">
      <alignment horizontal="right"/>
    </xf>
    <xf numFmtId="167" fontId="4" fillId="2" borderId="5" xfId="2" applyNumberFormat="1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7" fontId="10" fillId="2" borderId="4" xfId="0" applyNumberFormat="1" applyFont="1" applyFill="1" applyBorder="1" applyAlignment="1">
      <alignment horizontal="right"/>
    </xf>
    <xf numFmtId="172" fontId="8" fillId="2" borderId="4" xfId="2" applyNumberFormat="1" applyFont="1" applyFill="1" applyBorder="1" applyAlignment="1">
      <alignment horizontal="right"/>
    </xf>
    <xf numFmtId="172" fontId="7" fillId="2" borderId="4" xfId="2" applyNumberFormat="1" applyFont="1" applyFill="1" applyBorder="1" applyAlignment="1">
      <alignment horizontal="right"/>
    </xf>
    <xf numFmtId="175" fontId="4" fillId="2" borderId="5" xfId="2" quotePrefix="1" applyNumberFormat="1" applyFont="1" applyFill="1" applyBorder="1" applyAlignment="1">
      <alignment horizontal="right"/>
    </xf>
    <xf numFmtId="175" fontId="4" fillId="2" borderId="4" xfId="2" quotePrefix="1" applyNumberFormat="1" applyFont="1" applyFill="1" applyBorder="1" applyAlignment="1">
      <alignment horizontal="right"/>
    </xf>
    <xf numFmtId="175" fontId="10" fillId="2" borderId="8" xfId="2" quotePrefix="1" applyNumberFormat="1" applyFont="1" applyFill="1" applyBorder="1" applyAlignment="1">
      <alignment horizontal="right"/>
    </xf>
    <xf numFmtId="169" fontId="6" fillId="2" borderId="10" xfId="0" applyNumberFormat="1" applyFont="1" applyFill="1" applyBorder="1" applyAlignment="1">
      <alignment horizontal="right"/>
    </xf>
    <xf numFmtId="169" fontId="5" fillId="2" borderId="10" xfId="0" applyNumberFormat="1" applyFont="1" applyFill="1" applyBorder="1" applyAlignment="1">
      <alignment horizontal="right"/>
    </xf>
    <xf numFmtId="169" fontId="5" fillId="2" borderId="11" xfId="0" applyNumberFormat="1" applyFont="1" applyFill="1" applyBorder="1" applyAlignment="1">
      <alignment horizontal="right"/>
    </xf>
    <xf numFmtId="169" fontId="6" fillId="2" borderId="9" xfId="0" applyNumberFormat="1" applyFont="1" applyFill="1" applyBorder="1" applyAlignment="1">
      <alignment horizontal="right"/>
    </xf>
    <xf numFmtId="168" fontId="8" fillId="2" borderId="4" xfId="2" applyNumberFormat="1" applyFont="1" applyFill="1" applyBorder="1" applyAlignment="1">
      <alignment horizontal="right"/>
    </xf>
    <xf numFmtId="174" fontId="7" fillId="2" borderId="4" xfId="2" applyNumberFormat="1" applyFont="1" applyFill="1" applyBorder="1" applyAlignment="1">
      <alignment horizontal="right"/>
    </xf>
    <xf numFmtId="170" fontId="10" fillId="2" borderId="8" xfId="0" applyNumberFormat="1" applyFont="1" applyFill="1" applyBorder="1" applyAlignment="1">
      <alignment horizontal="right"/>
    </xf>
    <xf numFmtId="170" fontId="5" fillId="2" borderId="11" xfId="0" applyNumberFormat="1" applyFont="1" applyFill="1" applyBorder="1" applyAlignment="1">
      <alignment horizontal="right"/>
    </xf>
    <xf numFmtId="176" fontId="10" fillId="2" borderId="8" xfId="2" quotePrefix="1" applyNumberFormat="1" applyFont="1" applyFill="1" applyBorder="1" applyAlignment="1">
      <alignment horizontal="right"/>
    </xf>
    <xf numFmtId="176" fontId="4" fillId="2" borderId="5" xfId="2" quotePrefix="1" applyNumberFormat="1" applyFont="1" applyFill="1" applyBorder="1" applyAlignment="1">
      <alignment horizontal="right"/>
    </xf>
    <xf numFmtId="176" fontId="4" fillId="2" borderId="4" xfId="2" quotePrefix="1" applyNumberFormat="1" applyFont="1" applyFill="1" applyBorder="1" applyAlignment="1">
      <alignment horizontal="right"/>
    </xf>
    <xf numFmtId="171" fontId="5" fillId="2" borderId="4" xfId="2" quotePrefix="1" applyNumberFormat="1" applyFont="1" applyFill="1" applyBorder="1" applyAlignment="1">
      <alignment horizontal="right"/>
    </xf>
    <xf numFmtId="168" fontId="7" fillId="2" borderId="4" xfId="2" applyNumberFormat="1" applyFont="1" applyFill="1" applyBorder="1" applyAlignment="1">
      <alignment horizontal="right"/>
    </xf>
    <xf numFmtId="167" fontId="8" fillId="2" borderId="4" xfId="2" applyNumberFormat="1" applyFont="1" applyFill="1" applyBorder="1" applyAlignment="1">
      <alignment horizontal="right"/>
    </xf>
    <xf numFmtId="167" fontId="8" fillId="2" borderId="4" xfId="0" applyNumberFormat="1" applyFont="1" applyFill="1" applyBorder="1" applyAlignment="1">
      <alignment horizontal="right"/>
    </xf>
    <xf numFmtId="167" fontId="7" fillId="2" borderId="4" xfId="0" applyNumberFormat="1" applyFont="1" applyFill="1" applyBorder="1" applyAlignment="1">
      <alignment horizontal="right"/>
    </xf>
    <xf numFmtId="175" fontId="8" fillId="2" borderId="5" xfId="2" quotePrefix="1" applyNumberFormat="1" applyFont="1" applyFill="1" applyBorder="1" applyAlignment="1">
      <alignment horizontal="right"/>
    </xf>
    <xf numFmtId="175" fontId="8" fillId="2" borderId="4" xfId="2" quotePrefix="1" applyNumberFormat="1" applyFont="1" applyFill="1" applyBorder="1" applyAlignment="1">
      <alignment horizontal="right"/>
    </xf>
    <xf numFmtId="175" fontId="7" fillId="2" borderId="8" xfId="2" quotePrefix="1" applyNumberFormat="1" applyFont="1" applyFill="1" applyBorder="1" applyAlignment="1">
      <alignment horizontal="right"/>
    </xf>
    <xf numFmtId="167" fontId="6" fillId="2" borderId="5" xfId="2" applyNumberFormat="1" applyFont="1" applyFill="1" applyBorder="1" applyAlignment="1">
      <alignment horizontal="right"/>
    </xf>
    <xf numFmtId="3" fontId="6" fillId="2" borderId="9" xfId="1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3" fontId="6" fillId="2" borderId="5" xfId="1" applyNumberFormat="1" applyFont="1" applyFill="1" applyBorder="1" applyAlignment="1">
      <alignment horizontal="right"/>
    </xf>
    <xf numFmtId="3" fontId="6" fillId="2" borderId="11" xfId="1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3" fontId="6" fillId="2" borderId="8" xfId="1" applyNumberFormat="1" applyFont="1" applyFill="1" applyBorder="1" applyAlignment="1">
      <alignment horizontal="right"/>
    </xf>
    <xf numFmtId="170" fontId="5" fillId="2" borderId="10" xfId="0" applyNumberFormat="1" applyFont="1" applyFill="1" applyBorder="1" applyAlignment="1">
      <alignment horizontal="right"/>
    </xf>
    <xf numFmtId="170" fontId="10" fillId="2" borderId="4" xfId="0" applyNumberFormat="1" applyFont="1" applyFill="1" applyBorder="1" applyAlignment="1">
      <alignment horizontal="right"/>
    </xf>
    <xf numFmtId="2" fontId="8" fillId="2" borderId="4" xfId="0" applyNumberFormat="1" applyFont="1" applyFill="1" applyBorder="1" applyAlignment="1">
      <alignment horizontal="right"/>
    </xf>
    <xf numFmtId="167" fontId="4" fillId="2" borderId="0" xfId="2" quotePrefix="1" applyNumberFormat="1" applyFont="1" applyFill="1" applyBorder="1" applyAlignment="1">
      <alignment horizontal="right"/>
    </xf>
    <xf numFmtId="2" fontId="8" fillId="2" borderId="8" xfId="0" applyNumberFormat="1" applyFont="1" applyFill="1" applyBorder="1" applyAlignment="1">
      <alignment horizontal="right"/>
    </xf>
    <xf numFmtId="174" fontId="5" fillId="2" borderId="4" xfId="2" applyNumberFormat="1" applyFont="1" applyFill="1" applyBorder="1" applyAlignment="1">
      <alignment horizontal="right"/>
    </xf>
    <xf numFmtId="169" fontId="6" fillId="4" borderId="9" xfId="0" applyNumberFormat="1" applyFont="1" applyFill="1" applyBorder="1" applyAlignment="1">
      <alignment horizontal="right"/>
    </xf>
    <xf numFmtId="169" fontId="6" fillId="4" borderId="10" xfId="0" applyNumberFormat="1" applyFont="1" applyFill="1" applyBorder="1" applyAlignment="1">
      <alignment horizontal="right"/>
    </xf>
    <xf numFmtId="174" fontId="7" fillId="3" borderId="4" xfId="2" applyNumberFormat="1" applyFont="1" applyFill="1" applyBorder="1" applyAlignment="1">
      <alignment horizontal="right"/>
    </xf>
    <xf numFmtId="169" fontId="6" fillId="3" borderId="10" xfId="0" applyNumberFormat="1" applyFont="1" applyFill="1" applyBorder="1" applyAlignment="1">
      <alignment horizontal="right"/>
    </xf>
    <xf numFmtId="171" fontId="8" fillId="3" borderId="4" xfId="2" quotePrefix="1" applyNumberFormat="1" applyFont="1" applyFill="1" applyBorder="1" applyAlignment="1">
      <alignment horizontal="right"/>
    </xf>
    <xf numFmtId="169" fontId="5" fillId="3" borderId="10" xfId="0" applyNumberFormat="1" applyFont="1" applyFill="1" applyBorder="1" applyAlignment="1">
      <alignment horizontal="right"/>
    </xf>
    <xf numFmtId="168" fontId="7" fillId="3" borderId="4" xfId="2" applyNumberFormat="1" applyFont="1" applyFill="1" applyBorder="1" applyAlignment="1">
      <alignment horizontal="right"/>
    </xf>
    <xf numFmtId="168" fontId="8" fillId="3" borderId="4" xfId="2" applyNumberFormat="1" applyFont="1" applyFill="1" applyBorder="1" applyAlignment="1">
      <alignment horizontal="right"/>
    </xf>
    <xf numFmtId="167" fontId="8" fillId="3" borderId="4" xfId="2" applyNumberFormat="1" applyFont="1" applyFill="1" applyBorder="1" applyAlignment="1">
      <alignment horizontal="right"/>
    </xf>
    <xf numFmtId="167" fontId="8" fillId="3" borderId="4" xfId="0" applyNumberFormat="1" applyFont="1" applyFill="1" applyBorder="1" applyAlignment="1">
      <alignment horizontal="right"/>
    </xf>
    <xf numFmtId="167" fontId="7" fillId="3" borderId="4" xfId="0" applyNumberFormat="1" applyFont="1" applyFill="1" applyBorder="1" applyAlignment="1">
      <alignment horizontal="right"/>
    </xf>
    <xf numFmtId="170" fontId="5" fillId="3" borderId="10" xfId="0" applyNumberFormat="1" applyFont="1" applyFill="1" applyBorder="1" applyAlignment="1">
      <alignment horizontal="right"/>
    </xf>
    <xf numFmtId="2" fontId="8" fillId="3" borderId="4" xfId="0" applyNumberFormat="1" applyFont="1" applyFill="1" applyBorder="1" applyAlignment="1">
      <alignment horizontal="right"/>
    </xf>
    <xf numFmtId="170" fontId="5" fillId="3" borderId="11" xfId="0" applyNumberFormat="1" applyFont="1" applyFill="1" applyBorder="1" applyAlignment="1">
      <alignment horizontal="right"/>
    </xf>
    <xf numFmtId="2" fontId="8" fillId="3" borderId="8" xfId="0" applyNumberFormat="1" applyFont="1" applyFill="1" applyBorder="1" applyAlignment="1">
      <alignment horizontal="right"/>
    </xf>
    <xf numFmtId="169" fontId="6" fillId="3" borderId="9" xfId="0" applyNumberFormat="1" applyFont="1" applyFill="1" applyBorder="1" applyAlignment="1">
      <alignment horizontal="right"/>
    </xf>
    <xf numFmtId="169" fontId="5" fillId="3" borderId="11" xfId="0" applyNumberFormat="1" applyFont="1" applyFill="1" applyBorder="1" applyAlignment="1">
      <alignment horizontal="right"/>
    </xf>
    <xf numFmtId="0" fontId="0" fillId="3" borderId="0" xfId="0" applyFill="1"/>
    <xf numFmtId="178" fontId="8" fillId="3" borderId="4" xfId="2" quotePrefix="1" applyNumberFormat="1" applyFont="1" applyFill="1" applyBorder="1" applyAlignment="1">
      <alignment horizontal="right"/>
    </xf>
    <xf numFmtId="178" fontId="7" fillId="3" borderId="8" xfId="2" quotePrefix="1" applyNumberFormat="1" applyFont="1" applyFill="1" applyBorder="1" applyAlignment="1">
      <alignment horizontal="right"/>
    </xf>
    <xf numFmtId="175" fontId="8" fillId="3" borderId="4" xfId="2" applyNumberFormat="1" applyFont="1" applyFill="1" applyBorder="1" applyAlignment="1">
      <alignment horizontal="right"/>
    </xf>
    <xf numFmtId="175" fontId="8" fillId="2" borderId="4" xfId="2" applyNumberFormat="1" applyFont="1" applyFill="1" applyBorder="1" applyAlignment="1">
      <alignment horizontal="right"/>
    </xf>
    <xf numFmtId="167" fontId="10" fillId="2" borderId="0" xfId="2" quotePrefix="1" applyNumberFormat="1" applyFont="1" applyFill="1" applyBorder="1" applyAlignment="1">
      <alignment horizontal="right"/>
    </xf>
    <xf numFmtId="175" fontId="10" fillId="2" borderId="4" xfId="2" quotePrefix="1" applyNumberFormat="1" applyFont="1" applyFill="1" applyBorder="1" applyAlignment="1">
      <alignment horizontal="right"/>
    </xf>
    <xf numFmtId="175" fontId="7" fillId="2" borderId="4" xfId="2" quotePrefix="1" applyNumberFormat="1" applyFont="1" applyFill="1" applyBorder="1" applyAlignment="1">
      <alignment horizontal="right"/>
    </xf>
    <xf numFmtId="175" fontId="7" fillId="3" borderId="4" xfId="2" applyNumberFormat="1" applyFont="1" applyFill="1" applyBorder="1" applyAlignment="1">
      <alignment horizontal="right"/>
    </xf>
    <xf numFmtId="169" fontId="6" fillId="2" borderId="11" xfId="0" applyNumberFormat="1" applyFont="1" applyFill="1" applyBorder="1" applyAlignment="1">
      <alignment horizontal="right"/>
    </xf>
    <xf numFmtId="167" fontId="4" fillId="2" borderId="8" xfId="2" applyNumberFormat="1" applyFont="1" applyFill="1" applyBorder="1" applyAlignment="1">
      <alignment horizontal="right"/>
    </xf>
    <xf numFmtId="167" fontId="6" fillId="2" borderId="8" xfId="2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164" fontId="6" fillId="3" borderId="4" xfId="0" applyNumberFormat="1" applyFont="1" applyFill="1" applyBorder="1" applyAlignment="1">
      <alignment horizontal="right"/>
    </xf>
    <xf numFmtId="166" fontId="6" fillId="2" borderId="10" xfId="0" applyNumberFormat="1" applyFont="1" applyFill="1" applyBorder="1" applyAlignment="1">
      <alignment horizontal="right"/>
    </xf>
    <xf numFmtId="169" fontId="5" fillId="4" borderId="11" xfId="0" applyNumberFormat="1" applyFont="1" applyFill="1" applyBorder="1" applyAlignment="1">
      <alignment horizontal="right"/>
    </xf>
    <xf numFmtId="170" fontId="5" fillId="4" borderId="10" xfId="0" applyNumberFormat="1" applyFont="1" applyFill="1" applyBorder="1" applyAlignment="1">
      <alignment horizontal="right"/>
    </xf>
    <xf numFmtId="3" fontId="6" fillId="2" borderId="6" xfId="1" applyNumberFormat="1" applyFont="1" applyFill="1" applyBorder="1" applyAlignment="1">
      <alignment horizontal="right"/>
    </xf>
    <xf numFmtId="3" fontId="6" fillId="2" borderId="7" xfId="1" applyNumberFormat="1" applyFont="1" applyFill="1" applyBorder="1" applyAlignment="1">
      <alignment horizontal="right"/>
    </xf>
    <xf numFmtId="176" fontId="8" fillId="3" borderId="4" xfId="2" applyNumberFormat="1" applyFont="1" applyFill="1" applyBorder="1" applyAlignment="1">
      <alignment horizontal="right"/>
    </xf>
    <xf numFmtId="176" fontId="8" fillId="3" borderId="5" xfId="2" applyNumberFormat="1" applyFont="1" applyFill="1" applyBorder="1" applyAlignment="1">
      <alignment horizontal="right"/>
    </xf>
    <xf numFmtId="176" fontId="7" fillId="3" borderId="8" xfId="2" applyNumberFormat="1" applyFont="1" applyFill="1" applyBorder="1" applyAlignment="1">
      <alignment horizontal="right"/>
    </xf>
    <xf numFmtId="179" fontId="7" fillId="3" borderId="4" xfId="2" applyNumberFormat="1" applyFont="1" applyFill="1" applyBorder="1" applyAlignment="1">
      <alignment horizontal="right"/>
    </xf>
    <xf numFmtId="169" fontId="5" fillId="4" borderId="10" xfId="0" applyNumberFormat="1" applyFont="1" applyFill="1" applyBorder="1" applyAlignment="1">
      <alignment horizontal="right"/>
    </xf>
    <xf numFmtId="170" fontId="5" fillId="4" borderId="11" xfId="0" applyNumberFormat="1" applyFont="1" applyFill="1" applyBorder="1" applyAlignment="1">
      <alignment horizontal="right"/>
    </xf>
    <xf numFmtId="179" fontId="7" fillId="4" borderId="4" xfId="2" applyNumberFormat="1" applyFont="1" applyFill="1" applyBorder="1" applyAlignment="1">
      <alignment horizontal="right"/>
    </xf>
    <xf numFmtId="9" fontId="8" fillId="2" borderId="4" xfId="2" quotePrefix="1" applyFont="1" applyFill="1" applyBorder="1" applyAlignment="1">
      <alignment horizontal="right"/>
    </xf>
    <xf numFmtId="9" fontId="8" fillId="2" borderId="5" xfId="2" quotePrefix="1" applyFont="1" applyFill="1" applyBorder="1" applyAlignment="1">
      <alignment horizontal="right"/>
    </xf>
    <xf numFmtId="9" fontId="7" fillId="2" borderId="8" xfId="2" quotePrefix="1" applyFont="1" applyFill="1" applyBorder="1" applyAlignment="1">
      <alignment horizontal="right"/>
    </xf>
    <xf numFmtId="9" fontId="8" fillId="3" borderId="4" xfId="2" applyFont="1" applyFill="1" applyBorder="1" applyAlignment="1">
      <alignment horizontal="right"/>
    </xf>
    <xf numFmtId="168" fontId="8" fillId="4" borderId="4" xfId="2" applyNumberFormat="1" applyFont="1" applyFill="1" applyBorder="1" applyAlignment="1">
      <alignment horizontal="right"/>
    </xf>
    <xf numFmtId="174" fontId="7" fillId="4" borderId="4" xfId="2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/>
    </xf>
    <xf numFmtId="180" fontId="8" fillId="2" borderId="5" xfId="2" quotePrefix="1" applyNumberFormat="1" applyFont="1" applyFill="1" applyBorder="1" applyAlignment="1">
      <alignment horizontal="right"/>
    </xf>
    <xf numFmtId="180" fontId="8" fillId="2" borderId="4" xfId="2" quotePrefix="1" applyNumberFormat="1" applyFont="1" applyFill="1" applyBorder="1" applyAlignment="1">
      <alignment horizontal="right"/>
    </xf>
    <xf numFmtId="180" fontId="7" fillId="2" borderId="8" xfId="2" quotePrefix="1" applyNumberFormat="1" applyFont="1" applyFill="1" applyBorder="1" applyAlignment="1">
      <alignment horizontal="right"/>
    </xf>
    <xf numFmtId="167" fontId="5" fillId="2" borderId="0" xfId="0" applyNumberFormat="1" applyFont="1" applyFill="1" applyAlignment="1">
      <alignment horizontal="right" vertical="center"/>
    </xf>
    <xf numFmtId="0" fontId="14" fillId="2" borderId="10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14" fillId="4" borderId="10" xfId="0" applyFont="1" applyFill="1" applyBorder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174" fontId="10" fillId="2" borderId="4" xfId="2" quotePrefix="1" applyNumberFormat="1" applyFont="1" applyFill="1" applyBorder="1" applyAlignment="1">
      <alignment horizontal="right"/>
    </xf>
    <xf numFmtId="173" fontId="5" fillId="2" borderId="4" xfId="2" quotePrefix="1" applyNumberFormat="1" applyFont="1" applyFill="1" applyBorder="1" applyAlignment="1">
      <alignment horizontal="right"/>
    </xf>
    <xf numFmtId="171" fontId="6" fillId="2" borderId="4" xfId="2" quotePrefix="1" applyNumberFormat="1" applyFont="1" applyFill="1" applyBorder="1" applyAlignment="1">
      <alignment horizontal="right"/>
    </xf>
    <xf numFmtId="169" fontId="6" fillId="4" borderId="11" xfId="0" applyNumberFormat="1" applyFont="1" applyFill="1" applyBorder="1" applyAlignment="1">
      <alignment horizontal="right"/>
    </xf>
    <xf numFmtId="0" fontId="14" fillId="4" borderId="4" xfId="0" applyFont="1" applyFill="1" applyBorder="1" applyAlignment="1">
      <alignment horizontal="right" vertical="center"/>
    </xf>
    <xf numFmtId="169" fontId="6" fillId="4" borderId="6" xfId="0" applyNumberFormat="1" applyFont="1" applyFill="1" applyBorder="1" applyAlignment="1">
      <alignment horizontal="right"/>
    </xf>
    <xf numFmtId="169" fontId="6" fillId="2" borderId="7" xfId="0" applyNumberFormat="1" applyFont="1" applyFill="1" applyBorder="1" applyAlignment="1">
      <alignment horizontal="right"/>
    </xf>
    <xf numFmtId="3" fontId="6" fillId="3" borderId="9" xfId="1" applyNumberFormat="1" applyFont="1" applyFill="1" applyBorder="1" applyAlignment="1">
      <alignment horizontal="right"/>
    </xf>
    <xf numFmtId="3" fontId="6" fillId="3" borderId="11" xfId="1" applyNumberFormat="1" applyFont="1" applyFill="1" applyBorder="1" applyAlignment="1">
      <alignment horizontal="right"/>
    </xf>
    <xf numFmtId="169" fontId="6" fillId="3" borderId="11" xfId="0" applyNumberFormat="1" applyFont="1" applyFill="1" applyBorder="1" applyAlignment="1">
      <alignment horizontal="right"/>
    </xf>
    <xf numFmtId="170" fontId="5" fillId="4" borderId="10" xfId="0" quotePrefix="1" applyNumberFormat="1" applyFont="1" applyFill="1" applyBorder="1" applyAlignment="1">
      <alignment horizontal="right"/>
    </xf>
    <xf numFmtId="0" fontId="14" fillId="3" borderId="10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173" fontId="5" fillId="3" borderId="4" xfId="2" quotePrefix="1" applyNumberFormat="1" applyFont="1" applyFill="1" applyBorder="1" applyAlignment="1">
      <alignment horizontal="right"/>
    </xf>
    <xf numFmtId="175" fontId="8" fillId="3" borderId="5" xfId="2" quotePrefix="1" applyNumberFormat="1" applyFont="1" applyFill="1" applyBorder="1" applyAlignment="1">
      <alignment horizontal="right"/>
    </xf>
    <xf numFmtId="175" fontId="8" fillId="3" borderId="4" xfId="2" quotePrefix="1" applyNumberFormat="1" applyFont="1" applyFill="1" applyBorder="1" applyAlignment="1">
      <alignment horizontal="right"/>
    </xf>
    <xf numFmtId="175" fontId="7" fillId="3" borderId="4" xfId="2" quotePrefix="1" applyNumberFormat="1" applyFont="1" applyFill="1" applyBorder="1" applyAlignment="1">
      <alignment horizontal="right"/>
    </xf>
    <xf numFmtId="175" fontId="7" fillId="3" borderId="8" xfId="2" quotePrefix="1" applyNumberFormat="1" applyFont="1" applyFill="1" applyBorder="1" applyAlignment="1">
      <alignment horizontal="right"/>
    </xf>
    <xf numFmtId="167" fontId="6" fillId="3" borderId="7" xfId="2" applyNumberFormat="1" applyFont="1" applyFill="1" applyBorder="1" applyAlignment="1">
      <alignment horizontal="right"/>
    </xf>
    <xf numFmtId="167" fontId="6" fillId="3" borderId="5" xfId="2" applyNumberFormat="1" applyFont="1" applyFill="1" applyBorder="1" applyAlignment="1">
      <alignment horizontal="right"/>
    </xf>
    <xf numFmtId="167" fontId="6" fillId="3" borderId="8" xfId="2" applyNumberFormat="1" applyFont="1" applyFill="1" applyBorder="1" applyAlignment="1">
      <alignment horizontal="right"/>
    </xf>
    <xf numFmtId="3" fontId="6" fillId="3" borderId="5" xfId="1" applyNumberFormat="1" applyFont="1" applyFill="1" applyBorder="1" applyAlignment="1">
      <alignment horizontal="right"/>
    </xf>
    <xf numFmtId="3" fontId="6" fillId="3" borderId="8" xfId="1" applyNumberFormat="1" applyFont="1" applyFill="1" applyBorder="1" applyAlignment="1">
      <alignment horizontal="right"/>
    </xf>
    <xf numFmtId="174" fontId="8" fillId="3" borderId="4" xfId="2" quotePrefix="1" applyNumberFormat="1" applyFont="1" applyFill="1" applyBorder="1" applyAlignment="1">
      <alignment horizontal="right"/>
    </xf>
    <xf numFmtId="9" fontId="8" fillId="3" borderId="4" xfId="2" quotePrefix="1" applyFont="1" applyFill="1" applyBorder="1" applyAlignment="1">
      <alignment horizontal="right"/>
    </xf>
    <xf numFmtId="0" fontId="14" fillId="3" borderId="4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169" fontId="5" fillId="3" borderId="10" xfId="0" quotePrefix="1" applyNumberFormat="1" applyFont="1" applyFill="1" applyBorder="1" applyAlignment="1">
      <alignment horizontal="right"/>
    </xf>
    <xf numFmtId="170" fontId="5" fillId="3" borderId="10" xfId="0" quotePrefix="1" applyNumberFormat="1" applyFont="1" applyFill="1" applyBorder="1" applyAlignment="1">
      <alignment horizontal="right"/>
    </xf>
    <xf numFmtId="170" fontId="5" fillId="3" borderId="11" xfId="0" quotePrefix="1" applyNumberFormat="1" applyFont="1" applyFill="1" applyBorder="1" applyAlignment="1">
      <alignment horizontal="right"/>
    </xf>
    <xf numFmtId="0" fontId="0" fillId="5" borderId="0" xfId="0" applyFill="1"/>
    <xf numFmtId="0" fontId="13" fillId="5" borderId="0" xfId="0" applyFont="1" applyFill="1"/>
    <xf numFmtId="0" fontId="12" fillId="5" borderId="0" xfId="0" applyFont="1" applyFill="1"/>
    <xf numFmtId="177" fontId="0" fillId="5" borderId="0" xfId="0" applyNumberFormat="1" applyFill="1"/>
    <xf numFmtId="0" fontId="1" fillId="5" borderId="0" xfId="0" applyFont="1" applyFill="1"/>
    <xf numFmtId="0" fontId="2" fillId="5" borderId="0" xfId="0" applyFont="1" applyFill="1" applyAlignment="1">
      <alignment wrapText="1"/>
    </xf>
    <xf numFmtId="0" fontId="3" fillId="5" borderId="0" xfId="0" applyFont="1" applyFill="1"/>
    <xf numFmtId="0" fontId="3" fillId="5" borderId="2" xfId="0" applyFont="1" applyFill="1" applyBorder="1"/>
    <xf numFmtId="0" fontId="1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11" fillId="5" borderId="2" xfId="0" applyFont="1" applyFill="1" applyBorder="1"/>
    <xf numFmtId="0" fontId="3" fillId="5" borderId="3" xfId="0" applyFont="1" applyFill="1" applyBorder="1" applyAlignment="1">
      <alignment wrapText="1"/>
    </xf>
    <xf numFmtId="170" fontId="5" fillId="5" borderId="0" xfId="0" applyNumberFormat="1" applyFont="1" applyFill="1" applyAlignment="1">
      <alignment horizontal="right"/>
    </xf>
    <xf numFmtId="170" fontId="10" fillId="5" borderId="0" xfId="0" applyNumberFormat="1" applyFont="1" applyFill="1" applyAlignment="1">
      <alignment horizontal="right"/>
    </xf>
    <xf numFmtId="2" fontId="8" fillId="5" borderId="0" xfId="0" applyNumberFormat="1" applyFont="1" applyFill="1" applyAlignment="1">
      <alignment horizontal="right"/>
    </xf>
    <xf numFmtId="169" fontId="6" fillId="5" borderId="0" xfId="0" applyNumberFormat="1" applyFont="1" applyFill="1" applyAlignment="1">
      <alignment horizontal="right"/>
    </xf>
    <xf numFmtId="167" fontId="4" fillId="5" borderId="0" xfId="0" applyNumberFormat="1" applyFont="1" applyFill="1" applyAlignment="1">
      <alignment horizontal="right"/>
    </xf>
    <xf numFmtId="167" fontId="8" fillId="5" borderId="0" xfId="0" applyNumberFormat="1" applyFont="1" applyFill="1" applyAlignment="1">
      <alignment horizontal="right"/>
    </xf>
    <xf numFmtId="167" fontId="8" fillId="5" borderId="7" xfId="0" applyNumberFormat="1" applyFont="1" applyFill="1" applyBorder="1" applyAlignment="1">
      <alignment horizontal="right"/>
    </xf>
    <xf numFmtId="0" fontId="3" fillId="5" borderId="3" xfId="0" applyFont="1" applyFill="1" applyBorder="1"/>
    <xf numFmtId="169" fontId="5" fillId="5" borderId="0" xfId="0" applyNumberFormat="1" applyFont="1" applyFill="1" applyAlignment="1">
      <alignment horizontal="right"/>
    </xf>
    <xf numFmtId="175" fontId="10" fillId="5" borderId="0" xfId="2" quotePrefix="1" applyNumberFormat="1" applyFont="1" applyFill="1" applyBorder="1" applyAlignment="1">
      <alignment horizontal="right"/>
    </xf>
    <xf numFmtId="175" fontId="7" fillId="5" borderId="0" xfId="2" quotePrefix="1" applyNumberFormat="1" applyFont="1" applyFill="1" applyBorder="1" applyAlignment="1">
      <alignment horizontal="right"/>
    </xf>
    <xf numFmtId="167" fontId="4" fillId="5" borderId="0" xfId="2" applyNumberFormat="1" applyFont="1" applyFill="1" applyBorder="1" applyAlignment="1">
      <alignment horizontal="right"/>
    </xf>
    <xf numFmtId="167" fontId="6" fillId="5" borderId="0" xfId="2" applyNumberFormat="1" applyFont="1" applyFill="1" applyBorder="1" applyAlignment="1">
      <alignment horizontal="right"/>
    </xf>
    <xf numFmtId="0" fontId="3" fillId="5" borderId="1" xfId="0" applyFont="1" applyFill="1" applyBorder="1"/>
    <xf numFmtId="170" fontId="6" fillId="5" borderId="0" xfId="0" applyNumberFormat="1" applyFont="1" applyFill="1" applyAlignment="1">
      <alignment horizontal="right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indent="1"/>
    </xf>
    <xf numFmtId="0" fontId="1" fillId="5" borderId="1" xfId="0" applyFont="1" applyFill="1" applyBorder="1"/>
    <xf numFmtId="0" fontId="1" fillId="5" borderId="2" xfId="0" applyFont="1" applyFill="1" applyBorder="1" applyAlignment="1">
      <alignment wrapText="1"/>
    </xf>
    <xf numFmtId="0" fontId="1" fillId="5" borderId="0" xfId="0" applyFont="1" applyFill="1" applyAlignment="1">
      <alignment horizontal="left" vertical="top"/>
    </xf>
    <xf numFmtId="167" fontId="1" fillId="5" borderId="0" xfId="0" applyNumberFormat="1" applyFont="1" applyFill="1"/>
    <xf numFmtId="0" fontId="1" fillId="5" borderId="7" xfId="0" applyFont="1" applyFill="1" applyBorder="1"/>
    <xf numFmtId="167" fontId="6" fillId="2" borderId="6" xfId="2" applyNumberFormat="1" applyFont="1" applyFill="1" applyBorder="1" applyAlignment="1">
      <alignment horizontal="right"/>
    </xf>
    <xf numFmtId="0" fontId="1" fillId="3" borderId="6" xfId="0" applyFont="1" applyFill="1" applyBorder="1"/>
    <xf numFmtId="167" fontId="6" fillId="3" borderId="6" xfId="2" applyNumberFormat="1" applyFont="1" applyFill="1" applyBorder="1" applyAlignment="1">
      <alignment horizontal="right"/>
    </xf>
    <xf numFmtId="167" fontId="6" fillId="4" borderId="7" xfId="2" applyNumberFormat="1" applyFont="1" applyFill="1" applyBorder="1" applyAlignment="1">
      <alignment horizontal="right"/>
    </xf>
    <xf numFmtId="167" fontId="6" fillId="4" borderId="8" xfId="2" applyNumberFormat="1" applyFont="1" applyFill="1" applyBorder="1" applyAlignment="1">
      <alignment horizontal="right"/>
    </xf>
    <xf numFmtId="167" fontId="6" fillId="2" borderId="7" xfId="2" applyNumberFormat="1" applyFon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3" fontId="1" fillId="5" borderId="0" xfId="0" applyNumberFormat="1" applyFont="1" applyFill="1"/>
    <xf numFmtId="177" fontId="1" fillId="5" borderId="0" xfId="0" applyNumberFormat="1" applyFont="1" applyFill="1"/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74"/>
  <sheetViews>
    <sheetView tabSelected="1" zoomScaleNormal="100" workbookViewId="0">
      <pane xSplit="1" ySplit="10" topLeftCell="BD44" activePane="bottomRight" state="frozen"/>
      <selection pane="topRight" activeCell="B1" sqref="B1"/>
      <selection pane="bottomLeft" activeCell="A11" sqref="A11"/>
      <selection pane="bottomRight" activeCell="BL70" sqref="BL70"/>
    </sheetView>
  </sheetViews>
  <sheetFormatPr baseColWidth="10" defaultColWidth="10.85546875" defaultRowHeight="12.75" x14ac:dyDescent="0.2"/>
  <cols>
    <col min="1" max="1" width="48.7109375" style="134" customWidth="1"/>
    <col min="2" max="3" width="7.7109375" style="130" customWidth="1"/>
    <col min="4" max="4" width="7" style="59" customWidth="1"/>
    <col min="5" max="5" width="6.7109375" style="59" customWidth="1"/>
    <col min="6" max="7" width="7.7109375" style="130" customWidth="1"/>
    <col min="8" max="8" width="7" style="59" customWidth="1"/>
    <col min="9" max="9" width="6.7109375" style="59" customWidth="1"/>
    <col min="10" max="11" width="7.7109375" style="130" customWidth="1"/>
    <col min="12" max="12" width="7" style="59" customWidth="1"/>
    <col min="13" max="13" width="7.5703125" style="59" customWidth="1"/>
    <col min="14" max="15" width="7.7109375" style="130" customWidth="1"/>
    <col min="16" max="16" width="7" style="59" customWidth="1"/>
    <col min="17" max="17" width="7.7109375" style="59" customWidth="1"/>
    <col min="18" max="19" width="7.7109375" style="130" customWidth="1"/>
    <col min="20" max="20" width="7" style="59" customWidth="1"/>
    <col min="21" max="21" width="7.5703125" style="59" customWidth="1"/>
    <col min="22" max="23" width="7.7109375" style="130" customWidth="1"/>
    <col min="24" max="24" width="7" style="59" customWidth="1"/>
    <col min="25" max="25" width="6.5703125" style="59" customWidth="1"/>
    <col min="26" max="27" width="7.7109375" style="130" customWidth="1"/>
    <col min="28" max="29" width="7.140625" style="59" customWidth="1"/>
    <col min="30" max="31" width="7.140625" style="130" customWidth="1"/>
    <col min="32" max="33" width="7.140625" style="59" customWidth="1"/>
    <col min="34" max="35" width="7.140625" style="130" customWidth="1"/>
    <col min="36" max="37" width="7.140625" style="59" customWidth="1"/>
    <col min="38" max="39" width="7.140625" style="130" customWidth="1"/>
    <col min="40" max="40" width="7.140625" style="59" customWidth="1"/>
    <col min="41" max="41" width="7.42578125" style="59" customWidth="1"/>
    <col min="42" max="42" width="7.85546875" style="130" customWidth="1"/>
    <col min="43" max="43" width="8" style="130" customWidth="1"/>
    <col min="44" max="44" width="8.5703125" style="59" customWidth="1"/>
    <col min="45" max="45" width="8.28515625" style="59" customWidth="1"/>
    <col min="46" max="47" width="10.85546875" style="130"/>
    <col min="48" max="49" width="10.85546875" style="59"/>
    <col min="50" max="50" width="10.85546875" style="130"/>
    <col min="51" max="51" width="13.5703125" style="130" customWidth="1"/>
    <col min="52" max="53" width="10.85546875" style="59"/>
    <col min="54" max="55" width="10.85546875" style="130"/>
    <col min="56" max="57" width="10.85546875" style="59"/>
    <col min="58" max="58" width="10.85546875" style="131"/>
    <col min="59" max="59" width="10.85546875" style="130" customWidth="1"/>
    <col min="60" max="61" width="10.85546875" style="59"/>
    <col min="62" max="62" width="10.85546875" style="131"/>
    <col min="63" max="63" width="10.85546875" style="130"/>
    <col min="64" max="65" width="10.85546875" style="59"/>
    <col min="66" max="16384" width="10.85546875" style="130"/>
  </cols>
  <sheetData>
    <row r="1" spans="1:66" x14ac:dyDescent="0.2">
      <c r="D1" s="130"/>
      <c r="E1" s="130"/>
      <c r="H1" s="130"/>
      <c r="I1" s="130"/>
      <c r="L1" s="130"/>
      <c r="M1" s="130"/>
      <c r="P1" s="130"/>
      <c r="Q1" s="130"/>
      <c r="T1" s="130"/>
      <c r="U1" s="130"/>
      <c r="X1" s="130"/>
      <c r="Y1" s="130"/>
      <c r="AB1" s="130"/>
      <c r="AC1" s="130"/>
      <c r="AF1" s="130"/>
      <c r="AG1" s="130"/>
      <c r="AJ1" s="130"/>
      <c r="AK1" s="130"/>
      <c r="AN1" s="130"/>
      <c r="AO1" s="130"/>
      <c r="AR1" s="130"/>
      <c r="AS1" s="130"/>
      <c r="AV1" s="130"/>
      <c r="AW1" s="130"/>
      <c r="AZ1" s="130"/>
      <c r="BA1" s="130"/>
      <c r="BD1" s="130"/>
      <c r="BE1" s="130"/>
      <c r="BH1" s="130"/>
      <c r="BI1" s="130"/>
      <c r="BL1" s="130"/>
      <c r="BM1" s="130"/>
    </row>
    <row r="2" spans="1:66" ht="15" x14ac:dyDescent="0.25">
      <c r="A2" s="132"/>
      <c r="D2" s="130"/>
      <c r="E2" s="130"/>
      <c r="H2" s="130"/>
      <c r="I2" s="130"/>
      <c r="L2" s="130"/>
      <c r="M2" s="130"/>
      <c r="P2" s="130"/>
      <c r="Q2" s="130"/>
      <c r="T2" s="130"/>
      <c r="U2" s="130"/>
      <c r="X2" s="130"/>
      <c r="Y2" s="130"/>
      <c r="AB2" s="130"/>
      <c r="AC2" s="130"/>
      <c r="AF2" s="130"/>
      <c r="AG2" s="130"/>
      <c r="AJ2" s="130"/>
      <c r="AK2" s="130"/>
      <c r="AN2" s="130"/>
      <c r="AO2" s="130"/>
      <c r="AR2" s="130"/>
      <c r="AS2" s="130"/>
      <c r="AV2" s="130"/>
      <c r="AW2" s="130"/>
      <c r="AZ2" s="130"/>
      <c r="BA2" s="130"/>
      <c r="BD2" s="130"/>
      <c r="BE2" s="130"/>
      <c r="BH2" s="130"/>
      <c r="BI2" s="130"/>
      <c r="BL2" s="130"/>
      <c r="BM2" s="130"/>
    </row>
    <row r="3" spans="1:66" x14ac:dyDescent="0.2">
      <c r="D3" s="130"/>
      <c r="E3" s="130"/>
      <c r="H3" s="130"/>
      <c r="I3" s="130"/>
      <c r="L3" s="130"/>
      <c r="M3" s="130"/>
      <c r="P3" s="130"/>
      <c r="Q3" s="130"/>
      <c r="T3" s="130"/>
      <c r="U3" s="130"/>
      <c r="X3" s="130"/>
      <c r="Y3" s="130"/>
      <c r="AB3" s="130"/>
      <c r="AC3" s="130"/>
      <c r="AF3" s="130"/>
      <c r="AG3" s="130"/>
      <c r="AJ3" s="130"/>
      <c r="AK3" s="130"/>
      <c r="AN3" s="130"/>
      <c r="AO3" s="130"/>
      <c r="AR3" s="130"/>
      <c r="AS3" s="130"/>
      <c r="AV3" s="130"/>
      <c r="AW3" s="130"/>
      <c r="AZ3" s="130"/>
      <c r="BA3" s="130"/>
      <c r="BD3" s="130"/>
      <c r="BE3" s="130"/>
      <c r="BH3" s="130"/>
      <c r="BI3" s="130"/>
      <c r="BL3" s="130"/>
      <c r="BM3" s="130"/>
    </row>
    <row r="4" spans="1:66" x14ac:dyDescent="0.2">
      <c r="D4" s="130"/>
      <c r="E4" s="130"/>
      <c r="H4" s="130"/>
      <c r="I4" s="130"/>
      <c r="L4" s="130"/>
      <c r="M4" s="130"/>
      <c r="P4" s="130"/>
      <c r="Q4" s="130"/>
      <c r="T4" s="130"/>
      <c r="U4" s="130"/>
      <c r="X4" s="130"/>
      <c r="Y4" s="130"/>
      <c r="AB4" s="130"/>
      <c r="AC4" s="130"/>
      <c r="AF4" s="130"/>
      <c r="AG4" s="130"/>
      <c r="AJ4" s="130"/>
      <c r="AK4" s="130"/>
      <c r="AN4" s="130"/>
      <c r="AO4" s="130"/>
      <c r="AR4" s="130"/>
      <c r="AS4" s="130"/>
      <c r="AV4" s="130"/>
      <c r="AW4" s="130"/>
      <c r="AZ4" s="130"/>
      <c r="BA4" s="130"/>
      <c r="BD4" s="130"/>
      <c r="BE4" s="130"/>
      <c r="BH4" s="130"/>
      <c r="BI4" s="130"/>
      <c r="BL4" s="130"/>
      <c r="BM4" s="130"/>
    </row>
    <row r="5" spans="1:66" x14ac:dyDescent="0.2">
      <c r="D5" s="130"/>
      <c r="E5" s="130"/>
      <c r="H5" s="130"/>
      <c r="I5" s="130"/>
      <c r="L5" s="130"/>
      <c r="M5" s="130"/>
      <c r="P5" s="130"/>
      <c r="Q5" s="130"/>
      <c r="T5" s="130"/>
      <c r="U5" s="130"/>
      <c r="X5" s="130"/>
      <c r="Y5" s="130"/>
      <c r="AB5" s="133"/>
      <c r="AC5" s="130"/>
      <c r="AF5" s="130"/>
      <c r="AG5" s="130"/>
      <c r="AJ5" s="130"/>
      <c r="AK5" s="130"/>
      <c r="AN5" s="130"/>
      <c r="AO5" s="130"/>
      <c r="AR5" s="130"/>
      <c r="AS5" s="130"/>
      <c r="AV5" s="130"/>
      <c r="AW5" s="130"/>
      <c r="AZ5" s="130"/>
      <c r="BA5" s="130"/>
      <c r="BD5" s="130"/>
      <c r="BE5" s="130"/>
      <c r="BH5" s="130"/>
      <c r="BI5" s="130"/>
      <c r="BL5" s="130"/>
      <c r="BM5" s="130"/>
    </row>
    <row r="6" spans="1:66" x14ac:dyDescent="0.2">
      <c r="D6" s="130"/>
      <c r="E6" s="130"/>
      <c r="H6" s="130"/>
      <c r="I6" s="130"/>
      <c r="L6" s="130"/>
      <c r="M6" s="130"/>
      <c r="P6" s="130"/>
      <c r="Q6" s="130"/>
      <c r="T6" s="130"/>
      <c r="U6" s="130"/>
      <c r="X6" s="130"/>
      <c r="Y6" s="130"/>
      <c r="AB6" s="130"/>
      <c r="AC6" s="130"/>
      <c r="AF6" s="130"/>
      <c r="AG6" s="130"/>
      <c r="AJ6" s="130"/>
      <c r="AK6" s="130"/>
      <c r="AN6" s="130"/>
      <c r="AO6" s="130"/>
      <c r="AR6" s="130"/>
      <c r="AS6" s="130"/>
      <c r="AV6" s="130"/>
      <c r="AW6" s="130"/>
      <c r="AZ6" s="130"/>
      <c r="BA6" s="130"/>
      <c r="BD6" s="130"/>
      <c r="BE6" s="130"/>
      <c r="BH6" s="130"/>
      <c r="BI6" s="130"/>
      <c r="BL6" s="130"/>
      <c r="BM6" s="130"/>
    </row>
    <row r="7" spans="1:66" x14ac:dyDescent="0.2">
      <c r="A7" s="134" t="s">
        <v>0</v>
      </c>
      <c r="D7" s="130"/>
      <c r="E7" s="130"/>
      <c r="H7" s="130"/>
      <c r="I7" s="130"/>
      <c r="L7" s="130"/>
      <c r="M7" s="130"/>
      <c r="P7" s="130"/>
      <c r="Q7" s="130"/>
      <c r="T7" s="130"/>
      <c r="U7" s="130"/>
      <c r="X7" s="130"/>
      <c r="Y7" s="130"/>
      <c r="AB7" s="130"/>
      <c r="AC7" s="130"/>
      <c r="AF7" s="130"/>
      <c r="AG7" s="130"/>
      <c r="AJ7" s="130"/>
      <c r="AK7" s="130"/>
      <c r="AN7" s="130"/>
      <c r="AO7" s="130"/>
      <c r="AR7" s="130"/>
      <c r="AS7" s="130"/>
      <c r="AV7" s="130"/>
      <c r="AW7" s="130"/>
      <c r="AZ7" s="130"/>
      <c r="BA7" s="130"/>
      <c r="BD7" s="130"/>
      <c r="BE7" s="130"/>
      <c r="BH7" s="130"/>
      <c r="BI7" s="130"/>
      <c r="BL7" s="130"/>
      <c r="BM7" s="130"/>
    </row>
    <row r="8" spans="1:66" x14ac:dyDescent="0.2">
      <c r="D8" s="130"/>
      <c r="E8" s="130"/>
      <c r="H8" s="130"/>
      <c r="I8" s="130"/>
      <c r="L8" s="130"/>
      <c r="M8" s="130"/>
      <c r="P8" s="130"/>
      <c r="Q8" s="130"/>
      <c r="T8" s="130"/>
      <c r="U8" s="130"/>
      <c r="X8" s="130"/>
      <c r="Y8" s="130"/>
      <c r="AB8" s="130"/>
      <c r="AC8" s="130"/>
      <c r="AF8" s="130"/>
      <c r="AG8" s="130"/>
      <c r="AJ8" s="130"/>
      <c r="AK8" s="130"/>
      <c r="AN8" s="130"/>
      <c r="AO8" s="130"/>
      <c r="AR8" s="130"/>
      <c r="AS8" s="130"/>
      <c r="AV8" s="130"/>
      <c r="AW8" s="130"/>
      <c r="AZ8" s="130"/>
      <c r="BA8" s="130"/>
      <c r="BD8" s="130"/>
      <c r="BE8" s="130"/>
      <c r="BH8" s="130"/>
      <c r="BI8" s="130"/>
      <c r="BL8" s="130"/>
      <c r="BM8" s="130"/>
    </row>
    <row r="9" spans="1:66" ht="23.25" customHeight="1" x14ac:dyDescent="0.2">
      <c r="A9" s="135" t="s">
        <v>1</v>
      </c>
      <c r="B9" s="179" t="s">
        <v>2</v>
      </c>
      <c r="C9" s="180"/>
      <c r="D9" s="175" t="s">
        <v>3</v>
      </c>
      <c r="E9" s="176"/>
      <c r="F9" s="179" t="s">
        <v>4</v>
      </c>
      <c r="G9" s="180"/>
      <c r="H9" s="175" t="s">
        <v>5</v>
      </c>
      <c r="I9" s="176"/>
      <c r="J9" s="179" t="s">
        <v>6</v>
      </c>
      <c r="K9" s="180"/>
      <c r="L9" s="175" t="s">
        <v>7</v>
      </c>
      <c r="M9" s="176"/>
      <c r="N9" s="179" t="s">
        <v>8</v>
      </c>
      <c r="O9" s="180"/>
      <c r="P9" s="175" t="s">
        <v>9</v>
      </c>
      <c r="Q9" s="176"/>
      <c r="R9" s="179" t="s">
        <v>10</v>
      </c>
      <c r="S9" s="180"/>
      <c r="T9" s="175" t="s">
        <v>11</v>
      </c>
      <c r="U9" s="176"/>
      <c r="V9" s="179" t="s">
        <v>12</v>
      </c>
      <c r="W9" s="180"/>
      <c r="X9" s="175" t="s">
        <v>13</v>
      </c>
      <c r="Y9" s="176"/>
      <c r="Z9" s="179" t="s">
        <v>14</v>
      </c>
      <c r="AA9" s="180"/>
      <c r="AB9" s="175" t="s">
        <v>15</v>
      </c>
      <c r="AC9" s="176"/>
      <c r="AD9" s="179" t="s">
        <v>16</v>
      </c>
      <c r="AE9" s="180"/>
      <c r="AF9" s="175" t="s">
        <v>17</v>
      </c>
      <c r="AG9" s="176"/>
      <c r="AH9" s="179" t="s">
        <v>18</v>
      </c>
      <c r="AI9" s="180"/>
      <c r="AJ9" s="175" t="s">
        <v>19</v>
      </c>
      <c r="AK9" s="176"/>
      <c r="AL9" s="179" t="s">
        <v>20</v>
      </c>
      <c r="AM9" s="180"/>
      <c r="AN9" s="175" t="s">
        <v>21</v>
      </c>
      <c r="AO9" s="176"/>
      <c r="AP9" s="179" t="s">
        <v>22</v>
      </c>
      <c r="AQ9" s="180"/>
      <c r="AR9" s="175" t="s">
        <v>23</v>
      </c>
      <c r="AS9" s="176"/>
      <c r="AT9" s="179" t="s">
        <v>24</v>
      </c>
      <c r="AU9" s="180"/>
      <c r="AV9" s="175" t="s">
        <v>25</v>
      </c>
      <c r="AW9" s="176"/>
      <c r="AX9" s="179" t="s">
        <v>26</v>
      </c>
      <c r="AY9" s="180"/>
      <c r="AZ9" s="175" t="s">
        <v>27</v>
      </c>
      <c r="BA9" s="176"/>
      <c r="BB9" s="179" t="s">
        <v>28</v>
      </c>
      <c r="BC9" s="180"/>
      <c r="BD9" s="175" t="s">
        <v>29</v>
      </c>
      <c r="BE9" s="176"/>
      <c r="BF9" s="179" t="s">
        <v>30</v>
      </c>
      <c r="BG9" s="180"/>
      <c r="BH9" s="175" t="s">
        <v>31</v>
      </c>
      <c r="BI9" s="176"/>
      <c r="BJ9" s="179" t="s">
        <v>32</v>
      </c>
      <c r="BK9" s="180"/>
      <c r="BL9" s="175" t="s">
        <v>33</v>
      </c>
      <c r="BM9" s="176"/>
    </row>
    <row r="10" spans="1:66" x14ac:dyDescent="0.2">
      <c r="B10" s="185"/>
      <c r="C10" s="186"/>
      <c r="D10" s="183"/>
      <c r="E10" s="184"/>
      <c r="F10" s="181"/>
      <c r="G10" s="182"/>
      <c r="H10" s="183"/>
      <c r="I10" s="184"/>
      <c r="J10" s="181"/>
      <c r="K10" s="182"/>
      <c r="L10" s="183"/>
      <c r="M10" s="184"/>
      <c r="N10" s="181"/>
      <c r="O10" s="182"/>
      <c r="P10" s="183"/>
      <c r="Q10" s="184"/>
      <c r="R10" s="181"/>
      <c r="S10" s="182"/>
      <c r="T10" s="183"/>
      <c r="U10" s="184"/>
      <c r="V10" s="181"/>
      <c r="W10" s="182"/>
      <c r="X10" s="177"/>
      <c r="Y10" s="178"/>
      <c r="Z10" s="181"/>
      <c r="AA10" s="182"/>
      <c r="AB10" s="177"/>
      <c r="AC10" s="178"/>
      <c r="AD10" s="181"/>
      <c r="AE10" s="182"/>
      <c r="AF10" s="177"/>
      <c r="AG10" s="178"/>
      <c r="AH10" s="181"/>
      <c r="AI10" s="182"/>
      <c r="AJ10" s="177"/>
      <c r="AK10" s="178"/>
      <c r="AL10" s="181"/>
      <c r="AM10" s="182"/>
      <c r="AN10" s="177"/>
      <c r="AO10" s="178"/>
      <c r="AP10" s="181"/>
      <c r="AQ10" s="182"/>
      <c r="AR10" s="177"/>
      <c r="AS10" s="178"/>
      <c r="AT10" s="181"/>
      <c r="AU10" s="182"/>
      <c r="AV10" s="177"/>
      <c r="AW10" s="178"/>
      <c r="AX10" s="181"/>
      <c r="AY10" s="182"/>
      <c r="AZ10" s="177"/>
      <c r="BA10" s="178"/>
      <c r="BB10" s="181"/>
      <c r="BC10" s="182"/>
      <c r="BD10" s="177"/>
      <c r="BE10" s="178"/>
      <c r="BF10" s="181"/>
      <c r="BG10" s="182"/>
      <c r="BH10" s="177"/>
      <c r="BI10" s="178"/>
      <c r="BJ10" s="181"/>
      <c r="BK10" s="182"/>
      <c r="BL10" s="177"/>
      <c r="BM10" s="178"/>
    </row>
    <row r="11" spans="1:66" x14ac:dyDescent="0.2">
      <c r="A11" s="136" t="s">
        <v>34</v>
      </c>
      <c r="B11" s="98" t="s">
        <v>35</v>
      </c>
      <c r="C11" s="99" t="s">
        <v>35</v>
      </c>
      <c r="D11" s="111" t="s">
        <v>35</v>
      </c>
      <c r="E11" s="112" t="s">
        <v>35</v>
      </c>
      <c r="F11" s="98" t="s">
        <v>35</v>
      </c>
      <c r="G11" s="99" t="s">
        <v>35</v>
      </c>
      <c r="H11" s="111" t="s">
        <v>35</v>
      </c>
      <c r="I11" s="112" t="s">
        <v>35</v>
      </c>
      <c r="J11" s="98" t="s">
        <v>35</v>
      </c>
      <c r="K11" s="99" t="s">
        <v>35</v>
      </c>
      <c r="L11" s="111" t="s">
        <v>35</v>
      </c>
      <c r="M11" s="112" t="s">
        <v>35</v>
      </c>
      <c r="N11" s="98" t="s">
        <v>35</v>
      </c>
      <c r="O11" s="99" t="s">
        <v>35</v>
      </c>
      <c r="P11" s="111" t="s">
        <v>35</v>
      </c>
      <c r="Q11" s="112" t="s">
        <v>35</v>
      </c>
      <c r="R11" s="98" t="s">
        <v>35</v>
      </c>
      <c r="S11" s="99" t="s">
        <v>35</v>
      </c>
      <c r="T11" s="111" t="s">
        <v>35</v>
      </c>
      <c r="U11" s="112" t="s">
        <v>35</v>
      </c>
      <c r="V11" s="98" t="s">
        <v>35</v>
      </c>
      <c r="W11" s="99" t="s">
        <v>35</v>
      </c>
      <c r="X11" s="111" t="s">
        <v>35</v>
      </c>
      <c r="Y11" s="112" t="s">
        <v>35</v>
      </c>
      <c r="Z11" s="98" t="s">
        <v>35</v>
      </c>
      <c r="AA11" s="99" t="s">
        <v>35</v>
      </c>
      <c r="AB11" s="111" t="s">
        <v>35</v>
      </c>
      <c r="AC11" s="112" t="s">
        <v>35</v>
      </c>
      <c r="AD11" s="98" t="s">
        <v>35</v>
      </c>
      <c r="AE11" s="99" t="s">
        <v>35</v>
      </c>
      <c r="AF11" s="111" t="s">
        <v>35</v>
      </c>
      <c r="AG11" s="112" t="s">
        <v>35</v>
      </c>
      <c r="AH11" s="98" t="s">
        <v>35</v>
      </c>
      <c r="AI11" s="99" t="s">
        <v>35</v>
      </c>
      <c r="AJ11" s="111" t="s">
        <v>35</v>
      </c>
      <c r="AK11" s="112" t="s">
        <v>35</v>
      </c>
      <c r="AL11" s="98" t="s">
        <v>35</v>
      </c>
      <c r="AM11" s="99" t="s">
        <v>35</v>
      </c>
      <c r="AN11" s="111" t="s">
        <v>35</v>
      </c>
      <c r="AO11" s="112" t="s">
        <v>35</v>
      </c>
      <c r="AP11" s="98" t="s">
        <v>35</v>
      </c>
      <c r="AQ11" s="99" t="s">
        <v>35</v>
      </c>
      <c r="AR11" s="111" t="s">
        <v>35</v>
      </c>
      <c r="AS11" s="112" t="s">
        <v>35</v>
      </c>
      <c r="AT11" s="96" t="s">
        <v>35</v>
      </c>
      <c r="AU11" s="97" t="s">
        <v>35</v>
      </c>
      <c r="AV11" s="111" t="s">
        <v>35</v>
      </c>
      <c r="AW11" s="125" t="s">
        <v>35</v>
      </c>
      <c r="AX11" s="95">
        <v>767</v>
      </c>
      <c r="AY11" s="97" t="s">
        <v>35</v>
      </c>
      <c r="AZ11" s="126">
        <v>1845.5</v>
      </c>
      <c r="BA11" s="125" t="s">
        <v>35</v>
      </c>
      <c r="BB11" s="95">
        <v>697.5</v>
      </c>
      <c r="BC11" s="84">
        <f>(BB11-AX11) /AX11</f>
        <v>-9.0612777053455024E-2</v>
      </c>
      <c r="BD11" s="126">
        <v>1594.8</v>
      </c>
      <c r="BE11" s="81">
        <f>(BD11-AZ11)/AZ11</f>
        <v>-0.13584394473042538</v>
      </c>
      <c r="BF11" s="95">
        <v>757</v>
      </c>
      <c r="BG11" s="84">
        <f>(BF11-BB11) /BB11</f>
        <v>8.5304659498207883E-2</v>
      </c>
      <c r="BH11" s="126">
        <v>2223.8000000000002</v>
      </c>
      <c r="BI11" s="81">
        <f>(BH11-BD11)/BD11</f>
        <v>0.39440682217205936</v>
      </c>
      <c r="BJ11" s="95">
        <v>751.3</v>
      </c>
      <c r="BK11" s="84">
        <v>-7.0000000000000001E-3</v>
      </c>
      <c r="BL11" s="126">
        <v>2125.1999999999998</v>
      </c>
      <c r="BM11" s="81">
        <f>(BL11-BH11)/BH11</f>
        <v>-4.4338519651047917E-2</v>
      </c>
      <c r="BN11" s="174"/>
    </row>
    <row r="12" spans="1:66" x14ac:dyDescent="0.2">
      <c r="A12" s="134" t="s">
        <v>36</v>
      </c>
      <c r="B12" s="98" t="s">
        <v>35</v>
      </c>
      <c r="C12" s="99" t="s">
        <v>35</v>
      </c>
      <c r="D12" s="111" t="s">
        <v>35</v>
      </c>
      <c r="E12" s="112" t="s">
        <v>35</v>
      </c>
      <c r="F12" s="98" t="s">
        <v>35</v>
      </c>
      <c r="G12" s="99" t="s">
        <v>35</v>
      </c>
      <c r="H12" s="111" t="s">
        <v>35</v>
      </c>
      <c r="I12" s="112" t="s">
        <v>35</v>
      </c>
      <c r="J12" s="98" t="s">
        <v>35</v>
      </c>
      <c r="K12" s="99" t="s">
        <v>35</v>
      </c>
      <c r="L12" s="111" t="s">
        <v>35</v>
      </c>
      <c r="M12" s="112" t="s">
        <v>35</v>
      </c>
      <c r="N12" s="98" t="s">
        <v>35</v>
      </c>
      <c r="O12" s="99" t="s">
        <v>35</v>
      </c>
      <c r="P12" s="111" t="s">
        <v>35</v>
      </c>
      <c r="Q12" s="112" t="s">
        <v>35</v>
      </c>
      <c r="R12" s="98" t="s">
        <v>35</v>
      </c>
      <c r="S12" s="99" t="s">
        <v>35</v>
      </c>
      <c r="T12" s="111" t="s">
        <v>35</v>
      </c>
      <c r="U12" s="112" t="s">
        <v>35</v>
      </c>
      <c r="V12" s="98" t="s">
        <v>35</v>
      </c>
      <c r="W12" s="99" t="s">
        <v>35</v>
      </c>
      <c r="X12" s="111" t="s">
        <v>35</v>
      </c>
      <c r="Y12" s="112" t="s">
        <v>35</v>
      </c>
      <c r="Z12" s="98" t="s">
        <v>35</v>
      </c>
      <c r="AA12" s="99" t="s">
        <v>35</v>
      </c>
      <c r="AB12" s="111" t="s">
        <v>35</v>
      </c>
      <c r="AC12" s="112" t="s">
        <v>35</v>
      </c>
      <c r="AD12" s="98" t="s">
        <v>35</v>
      </c>
      <c r="AE12" s="99" t="s">
        <v>35</v>
      </c>
      <c r="AF12" s="111" t="s">
        <v>35</v>
      </c>
      <c r="AG12" s="112" t="s">
        <v>35</v>
      </c>
      <c r="AH12" s="98" t="s">
        <v>35</v>
      </c>
      <c r="AI12" s="99" t="s">
        <v>35</v>
      </c>
      <c r="AJ12" s="111" t="s">
        <v>35</v>
      </c>
      <c r="AK12" s="112" t="s">
        <v>35</v>
      </c>
      <c r="AL12" s="98" t="s">
        <v>35</v>
      </c>
      <c r="AM12" s="99" t="s">
        <v>35</v>
      </c>
      <c r="AN12" s="111" t="s">
        <v>35</v>
      </c>
      <c r="AO12" s="112" t="s">
        <v>35</v>
      </c>
      <c r="AP12" s="98" t="s">
        <v>35</v>
      </c>
      <c r="AQ12" s="99" t="s">
        <v>35</v>
      </c>
      <c r="AR12" s="111" t="s">
        <v>35</v>
      </c>
      <c r="AS12" s="112" t="s">
        <v>35</v>
      </c>
      <c r="AT12" s="98" t="s">
        <v>35</v>
      </c>
      <c r="AU12" s="99" t="s">
        <v>35</v>
      </c>
      <c r="AV12" s="111" t="s">
        <v>35</v>
      </c>
      <c r="AW12" s="112" t="s">
        <v>35</v>
      </c>
      <c r="AX12" s="91" t="s">
        <v>37</v>
      </c>
      <c r="AY12" s="99" t="s">
        <v>35</v>
      </c>
      <c r="AZ12" s="126">
        <v>183.1</v>
      </c>
      <c r="BA12" s="125" t="s">
        <v>35</v>
      </c>
      <c r="BB12" s="91" t="s">
        <v>38</v>
      </c>
      <c r="BC12" s="104" t="s">
        <v>35</v>
      </c>
      <c r="BD12" s="47">
        <v>-60.8</v>
      </c>
      <c r="BE12" s="125" t="s">
        <v>35</v>
      </c>
      <c r="BF12" s="10">
        <v>-2.2000000000000002</v>
      </c>
      <c r="BG12" s="104" t="s">
        <v>35</v>
      </c>
      <c r="BH12" s="47">
        <v>16.7</v>
      </c>
      <c r="BI12" s="125" t="s">
        <v>35</v>
      </c>
      <c r="BJ12" s="10">
        <f>+BJ13-BJ11</f>
        <v>-33.099999999999909</v>
      </c>
      <c r="BK12" s="104" t="s">
        <v>35</v>
      </c>
      <c r="BL12" s="47">
        <v>3.3</v>
      </c>
      <c r="BM12" s="125" t="s">
        <v>35</v>
      </c>
      <c r="BN12" s="174"/>
    </row>
    <row r="13" spans="1:66" s="134" customFormat="1" x14ac:dyDescent="0.2">
      <c r="A13" s="137" t="s">
        <v>39</v>
      </c>
      <c r="B13" s="11">
        <v>172.1</v>
      </c>
      <c r="C13" s="100">
        <v>0.12557226945716146</v>
      </c>
      <c r="D13" s="47">
        <v>680.3</v>
      </c>
      <c r="E13" s="113">
        <v>0.24346554560409417</v>
      </c>
      <c r="F13" s="11">
        <v>261.39999999999998</v>
      </c>
      <c r="G13" s="101">
        <f>(F13-B13)/B13</f>
        <v>0.51888436955258566</v>
      </c>
      <c r="H13" s="47">
        <v>928.3</v>
      </c>
      <c r="I13" s="113">
        <f>(H13-D13)/D13</f>
        <v>0.36454505365280027</v>
      </c>
      <c r="J13" s="11">
        <v>344.5</v>
      </c>
      <c r="K13" s="101">
        <f>(J13-F13)/F13</f>
        <v>0.31790359602142321</v>
      </c>
      <c r="L13" s="47">
        <v>1057.9000000000001</v>
      </c>
      <c r="M13" s="113">
        <f>(L13-H13)/H13</f>
        <v>0.13961003985780474</v>
      </c>
      <c r="N13" s="11">
        <v>166</v>
      </c>
      <c r="O13" s="41">
        <f>(N13-J13)/J13</f>
        <v>-0.51814223512336721</v>
      </c>
      <c r="P13" s="47">
        <v>871</v>
      </c>
      <c r="Q13" s="44">
        <f>(P13-L13)/L13</f>
        <v>-0.17667076283202579</v>
      </c>
      <c r="R13" s="11">
        <v>260.5</v>
      </c>
      <c r="S13" s="41">
        <f>(R13-N13)/N13</f>
        <v>0.56927710843373491</v>
      </c>
      <c r="T13" s="47">
        <v>1038.8</v>
      </c>
      <c r="U13" s="44">
        <f>(T13-P13)/P13</f>
        <v>0.19265212399540751</v>
      </c>
      <c r="V13" s="11">
        <v>248.5</v>
      </c>
      <c r="W13" s="41">
        <f>(V13-R13)/R13</f>
        <v>-4.6065259117082535E-2</v>
      </c>
      <c r="X13" s="47">
        <v>1061.3</v>
      </c>
      <c r="Y13" s="44">
        <f>(X13-T13)/T13</f>
        <v>2.1659607239122063E-2</v>
      </c>
      <c r="Z13" s="11">
        <v>279.2</v>
      </c>
      <c r="AA13" s="41">
        <f>(Z13-V13)/V13</f>
        <v>0.12354124748490941</v>
      </c>
      <c r="AB13" s="47">
        <v>1256.2</v>
      </c>
      <c r="AC13" s="44">
        <f>(AB13-X13)/X13</f>
        <v>0.1836427023461793</v>
      </c>
      <c r="AD13" s="11">
        <v>293.3</v>
      </c>
      <c r="AE13" s="41">
        <f>(AD13-Z13)/Z13</f>
        <v>5.0501432664756533E-2</v>
      </c>
      <c r="AF13" s="47">
        <v>1007.1</v>
      </c>
      <c r="AG13" s="81">
        <f>(AF13-AB13)/AB13</f>
        <v>-0.19829644960993473</v>
      </c>
      <c r="AH13" s="11">
        <v>484.2</v>
      </c>
      <c r="AI13" s="41">
        <f>(AH13-AD13)/AD13</f>
        <v>0.65086941697920209</v>
      </c>
      <c r="AJ13" s="47">
        <v>1463.8</v>
      </c>
      <c r="AK13" s="81">
        <f>(AJ13-AF13)/AF13</f>
        <v>0.45348028994141587</v>
      </c>
      <c r="AL13" s="11">
        <v>207.3</v>
      </c>
      <c r="AM13" s="84">
        <f>(AL13-AH13)/AH13</f>
        <v>-0.57187112763320935</v>
      </c>
      <c r="AN13" s="47">
        <v>1394</v>
      </c>
      <c r="AO13" s="81">
        <f>(AN13-AJ13)/AJ13</f>
        <v>-4.768410985107252E-2</v>
      </c>
      <c r="AP13" s="11">
        <v>281.37</v>
      </c>
      <c r="AQ13" s="84">
        <f>(AP13-AL13)/AL13</f>
        <v>0.35730824891461643</v>
      </c>
      <c r="AR13" s="47">
        <v>1459.9</v>
      </c>
      <c r="AS13" s="81">
        <f>(AR13-AN13)/AN13</f>
        <v>4.7274031563845118E-2</v>
      </c>
      <c r="AT13" s="11">
        <v>466.226</v>
      </c>
      <c r="AU13" s="84">
        <f>(AT13-AP13)/AP13</f>
        <v>0.65698546397981306</v>
      </c>
      <c r="AV13" s="47">
        <v>1731.9</v>
      </c>
      <c r="AW13" s="81">
        <f>(AV13-AR13)/AR13</f>
        <v>0.18631413110487019</v>
      </c>
      <c r="AX13" s="11">
        <v>746.1</v>
      </c>
      <c r="AY13" s="84">
        <f>(AX13-AT13) /AT13</f>
        <v>0.60029685174143022</v>
      </c>
      <c r="AZ13" s="47">
        <v>2028.6</v>
      </c>
      <c r="BA13" s="81">
        <f>(AZ13-AV13)/AV13</f>
        <v>0.17131474103585645</v>
      </c>
      <c r="BB13" s="11">
        <v>661.1</v>
      </c>
      <c r="BC13" s="84">
        <f>(BB13-AX13) /AX13</f>
        <v>-0.11392574721887146</v>
      </c>
      <c r="BD13" s="47">
        <v>1534</v>
      </c>
      <c r="BE13" s="81">
        <f>(BD13-AZ13)/AZ13</f>
        <v>-0.24381346741595186</v>
      </c>
      <c r="BF13" s="11">
        <v>754.7</v>
      </c>
      <c r="BG13" s="84">
        <f>(BF13-BB13) /BB13</f>
        <v>0.14158221146573896</v>
      </c>
      <c r="BH13" s="47">
        <v>2240.6</v>
      </c>
      <c r="BI13" s="81">
        <f>(BH13-BD13)/BD13</f>
        <v>0.46062581486310294</v>
      </c>
      <c r="BJ13" s="11">
        <v>718.2</v>
      </c>
      <c r="BK13" s="84">
        <f>(BJ13-BF13) /BF13</f>
        <v>-4.8363588180734066E-2</v>
      </c>
      <c r="BL13" s="47">
        <v>2128.5</v>
      </c>
      <c r="BM13" s="81">
        <f>(BL13-BH13)/BH13</f>
        <v>-5.0031241631705754E-2</v>
      </c>
      <c r="BN13" s="174"/>
    </row>
    <row r="14" spans="1:66" s="134" customFormat="1" x14ac:dyDescent="0.2">
      <c r="A14" s="138" t="s">
        <v>40</v>
      </c>
      <c r="B14" s="10">
        <v>-69.900000000000006</v>
      </c>
      <c r="C14" s="14">
        <v>0.40615920976176645</v>
      </c>
      <c r="D14" s="45">
        <v>-241.1</v>
      </c>
      <c r="E14" s="46">
        <v>0.35440246949875059</v>
      </c>
      <c r="F14" s="10">
        <v>-93.8</v>
      </c>
      <c r="G14" s="14">
        <f>ABS(F14/F13)</f>
        <v>0.35883703136954859</v>
      </c>
      <c r="H14" s="45">
        <v>-315.60000000000002</v>
      </c>
      <c r="I14" s="46">
        <f>ABS(H14/H13)</f>
        <v>0.33997630076483898</v>
      </c>
      <c r="J14" s="10">
        <v>-144.80000000000001</v>
      </c>
      <c r="K14" s="21">
        <f>ABS(J14/J13)</f>
        <v>0.4203193033381713</v>
      </c>
      <c r="L14" s="45">
        <v>-418.4</v>
      </c>
      <c r="M14" s="46">
        <f>ABS(L14/L13)</f>
        <v>0.39550051989791091</v>
      </c>
      <c r="N14" s="10">
        <v>-96.9</v>
      </c>
      <c r="O14" s="21">
        <f>ABS(N14/N13)</f>
        <v>0.58373493975903623</v>
      </c>
      <c r="P14" s="45">
        <v>-358.2</v>
      </c>
      <c r="Q14" s="46">
        <f>ABS(P14/P13)</f>
        <v>0.41125143513203216</v>
      </c>
      <c r="R14" s="10">
        <v>-114.4</v>
      </c>
      <c r="S14" s="21">
        <f>ABS(R14/R13)</f>
        <v>0.43915547024952017</v>
      </c>
      <c r="T14" s="45">
        <v>-365.2</v>
      </c>
      <c r="U14" s="46">
        <f>ABS(T14/T13)</f>
        <v>0.35155949172121681</v>
      </c>
      <c r="V14" s="10">
        <v>-90.084999999999994</v>
      </c>
      <c r="W14" s="21">
        <f>ABS(V14/V13)</f>
        <v>0.36251509054325953</v>
      </c>
      <c r="X14" s="45">
        <v>-343.16199999999998</v>
      </c>
      <c r="Y14" s="46">
        <f>ABS(X14/X13)</f>
        <v>0.32334118533873552</v>
      </c>
      <c r="Z14" s="10">
        <v>-86.5</v>
      </c>
      <c r="AA14" s="21">
        <f>ABS(Z14/Z13)</f>
        <v>0.30981375358166191</v>
      </c>
      <c r="AB14" s="45">
        <v>-342.7</v>
      </c>
      <c r="AC14" s="46">
        <f>ABS(AB14/AB13)</f>
        <v>0.27280687788568697</v>
      </c>
      <c r="AD14" s="10">
        <v>-91.1</v>
      </c>
      <c r="AE14" s="21">
        <f>ABS(AD14/AD13)</f>
        <v>0.31060347766791679</v>
      </c>
      <c r="AF14" s="45">
        <f>AF13-AF15</f>
        <v>285.30000000000007</v>
      </c>
      <c r="AG14" s="46">
        <f>ABS(AF14/AF13)</f>
        <v>0.28328865058087582</v>
      </c>
      <c r="AH14" s="10">
        <v>-106.1</v>
      </c>
      <c r="AI14" s="21">
        <f>ABS(AH14/AH13)</f>
        <v>0.2191243287897563</v>
      </c>
      <c r="AJ14" s="45">
        <f>AJ13-AJ15</f>
        <v>337.09999999999991</v>
      </c>
      <c r="AK14" s="46">
        <f>ABS(AJ14/AJ13)</f>
        <v>0.23029102336384746</v>
      </c>
      <c r="AL14" s="10">
        <v>-53</v>
      </c>
      <c r="AM14" s="21">
        <f>ABS(AL14/AL13)</f>
        <v>0.25566811384466953</v>
      </c>
      <c r="AN14" s="45">
        <f>AN13-AN15</f>
        <v>305.09999999999991</v>
      </c>
      <c r="AO14" s="46">
        <f>ABS(AN14/AN13)</f>
        <v>0.21886657101865128</v>
      </c>
      <c r="AP14" s="10">
        <v>-54.951000000000001</v>
      </c>
      <c r="AQ14" s="21">
        <f>ABS(AP14/AP13)</f>
        <v>0.19529800618402815</v>
      </c>
      <c r="AR14" s="45">
        <f>AR13-AR15</f>
        <v>270.90000000000009</v>
      </c>
      <c r="AS14" s="46">
        <f>ABS(AR14/AR13)</f>
        <v>0.18556065483937262</v>
      </c>
      <c r="AT14" s="10">
        <v>-76.153999999999996</v>
      </c>
      <c r="AU14" s="21">
        <f>ABS(AT14/AT13)</f>
        <v>0.16334138379240967</v>
      </c>
      <c r="AV14" s="45">
        <v>296.8</v>
      </c>
      <c r="AW14" s="46">
        <f>ABS(AV14/AV13)</f>
        <v>0.17137248109013223</v>
      </c>
      <c r="AX14" s="10">
        <v>-111.1</v>
      </c>
      <c r="AY14" s="21">
        <f>ABS(AX14/AX13)</f>
        <v>0.14890765312960727</v>
      </c>
      <c r="AZ14" s="45">
        <v>328.9</v>
      </c>
      <c r="BA14" s="46">
        <f>ABS(AZ14/AZ13)</f>
        <v>0.16213151927437641</v>
      </c>
      <c r="BB14" s="10">
        <v>-96.72</v>
      </c>
      <c r="BC14" s="102">
        <f>ABS(BB14/BB13)</f>
        <v>0.14630161851459689</v>
      </c>
      <c r="BD14" s="45">
        <v>253.09999999999991</v>
      </c>
      <c r="BE14" s="46">
        <f>ABS(BD14/BD13)</f>
        <v>0.16499348109517595</v>
      </c>
      <c r="BF14" s="10">
        <v>-101.9</v>
      </c>
      <c r="BG14" s="102">
        <f>ABS(BF14/BF13)</f>
        <v>0.13502053796210414</v>
      </c>
      <c r="BH14" s="45">
        <f>+BH13-BH15</f>
        <v>325.79999999999995</v>
      </c>
      <c r="BI14" s="46">
        <f>ABS(BH14/BH13)</f>
        <v>0.1454074801392484</v>
      </c>
      <c r="BJ14" s="10">
        <f>+BJ13-BJ15</f>
        <v>103.80000000000007</v>
      </c>
      <c r="BK14" s="102">
        <f>ABS(BJ14/BJ13)</f>
        <v>0.14452798663324987</v>
      </c>
      <c r="BL14" s="45">
        <f>+BL13-BL15</f>
        <v>269.70000000000005</v>
      </c>
      <c r="BM14" s="46">
        <f>ABS(BL14/BL13)</f>
        <v>0.12670894996476395</v>
      </c>
      <c r="BN14" s="174"/>
    </row>
    <row r="15" spans="1:66" s="134" customFormat="1" x14ac:dyDescent="0.2">
      <c r="A15" s="137" t="s">
        <v>41</v>
      </c>
      <c r="B15" s="11">
        <v>102.19999999999999</v>
      </c>
      <c r="C15" s="6">
        <v>0.59384079023823355</v>
      </c>
      <c r="D15" s="47">
        <v>439.19999999999993</v>
      </c>
      <c r="E15" s="48">
        <v>0.64559753050124935</v>
      </c>
      <c r="F15" s="11">
        <f>F13+F14</f>
        <v>167.59999999999997</v>
      </c>
      <c r="G15" s="22">
        <f>F15/F13</f>
        <v>0.6411629686304513</v>
      </c>
      <c r="H15" s="47">
        <f>H13+H14</f>
        <v>612.69999999999993</v>
      </c>
      <c r="I15" s="48">
        <f>H15/H13</f>
        <v>0.66002369923516102</v>
      </c>
      <c r="J15" s="11">
        <f>J13+J14</f>
        <v>199.7</v>
      </c>
      <c r="K15" s="22">
        <f>J15/J13</f>
        <v>0.57968069666182875</v>
      </c>
      <c r="L15" s="47">
        <f>L13+L14</f>
        <v>639.50000000000011</v>
      </c>
      <c r="M15" s="48">
        <f>L15/L13</f>
        <v>0.60449948010208909</v>
      </c>
      <c r="N15" s="11">
        <f>N13+N14</f>
        <v>69.099999999999994</v>
      </c>
      <c r="O15" s="22">
        <f>N15/N13</f>
        <v>0.41626506024096382</v>
      </c>
      <c r="P15" s="47">
        <f>P13+P14</f>
        <v>512.79999999999995</v>
      </c>
      <c r="Q15" s="48">
        <f>P15/P13</f>
        <v>0.58874856486796778</v>
      </c>
      <c r="R15" s="11">
        <f>R13+R14</f>
        <v>146.1</v>
      </c>
      <c r="S15" s="22">
        <f>R15/R13</f>
        <v>0.56084452975047983</v>
      </c>
      <c r="T15" s="47">
        <f>T13+T14</f>
        <v>673.59999999999991</v>
      </c>
      <c r="U15" s="48">
        <f>T15/T13</f>
        <v>0.64844050827878319</v>
      </c>
      <c r="V15" s="11">
        <f>V13+V14</f>
        <v>158.41500000000002</v>
      </c>
      <c r="W15" s="22">
        <f>V15/V13</f>
        <v>0.63748490945674052</v>
      </c>
      <c r="X15" s="47">
        <f>X13+X14</f>
        <v>718.13799999999992</v>
      </c>
      <c r="Y15" s="48">
        <f>X15/X13</f>
        <v>0.67665881466126443</v>
      </c>
      <c r="Z15" s="11">
        <f>Z13+Z14</f>
        <v>192.7</v>
      </c>
      <c r="AA15" s="22">
        <f>Z15/Z13</f>
        <v>0.69018624641833815</v>
      </c>
      <c r="AB15" s="47">
        <f>AB13+AB14</f>
        <v>913.5</v>
      </c>
      <c r="AC15" s="48">
        <f>AB15/AB13</f>
        <v>0.72719312211431297</v>
      </c>
      <c r="AD15" s="11">
        <f>AD13+AD14</f>
        <v>202.20000000000002</v>
      </c>
      <c r="AE15" s="22">
        <f>AD15/AD13</f>
        <v>0.68939652233208326</v>
      </c>
      <c r="AF15" s="47">
        <v>721.8</v>
      </c>
      <c r="AG15" s="48">
        <f>AF15/AF13</f>
        <v>0.71671134941912418</v>
      </c>
      <c r="AH15" s="11">
        <f>AH13+AH14</f>
        <v>378.1</v>
      </c>
      <c r="AI15" s="22">
        <f>AH15/AH13</f>
        <v>0.78087567121024382</v>
      </c>
      <c r="AJ15" s="47">
        <v>1126.7</v>
      </c>
      <c r="AK15" s="48">
        <f>AJ15/AJ13</f>
        <v>0.76970897663615256</v>
      </c>
      <c r="AL15" s="11">
        <f>AL13+AL14</f>
        <v>154.30000000000001</v>
      </c>
      <c r="AM15" s="22">
        <f>AL15/AL13</f>
        <v>0.74433188615533041</v>
      </c>
      <c r="AN15" s="47">
        <v>1088.9000000000001</v>
      </c>
      <c r="AO15" s="48">
        <f>AN15/AN13</f>
        <v>0.78113342898134874</v>
      </c>
      <c r="AP15" s="11">
        <f>AP13+AP14</f>
        <v>226.41900000000001</v>
      </c>
      <c r="AQ15" s="22">
        <f>AP15/AP13</f>
        <v>0.80470199381597185</v>
      </c>
      <c r="AR15" s="47">
        <v>1189</v>
      </c>
      <c r="AS15" s="48">
        <f>AR15/AR13</f>
        <v>0.81443934516062744</v>
      </c>
      <c r="AT15" s="11">
        <f>AT13+AT14</f>
        <v>390.072</v>
      </c>
      <c r="AU15" s="22">
        <f>AT15/AT13</f>
        <v>0.8366586162075903</v>
      </c>
      <c r="AV15" s="47">
        <v>1435.1</v>
      </c>
      <c r="AW15" s="48">
        <f>AV15/AV13</f>
        <v>0.82862751890986763</v>
      </c>
      <c r="AX15" s="11">
        <v>635</v>
      </c>
      <c r="AY15" s="22">
        <v>0.85099999999999998</v>
      </c>
      <c r="AZ15" s="47">
        <v>1699.7</v>
      </c>
      <c r="BA15" s="48">
        <f>AZ15/AZ13</f>
        <v>0.83786848072562359</v>
      </c>
      <c r="BB15" s="11">
        <v>564.29999999999995</v>
      </c>
      <c r="BC15" s="22">
        <v>0.85399999999999998</v>
      </c>
      <c r="BD15" s="47">
        <v>1280.9000000000001</v>
      </c>
      <c r="BE15" s="48">
        <f>BD15/BD13</f>
        <v>0.83500651890482402</v>
      </c>
      <c r="BF15" s="11">
        <v>652.79999999999995</v>
      </c>
      <c r="BG15" s="22">
        <f>BF15/$BF$13</f>
        <v>0.86497946203789577</v>
      </c>
      <c r="BH15" s="47">
        <v>1914.8</v>
      </c>
      <c r="BI15" s="48">
        <f>BH15/BH13</f>
        <v>0.85459251986075158</v>
      </c>
      <c r="BJ15" s="11">
        <v>614.4</v>
      </c>
      <c r="BK15" s="22">
        <f>BJ15/$BJ$13</f>
        <v>0.85547201336675016</v>
      </c>
      <c r="BL15" s="47">
        <v>1858.8</v>
      </c>
      <c r="BM15" s="48">
        <f>BL15/BL13</f>
        <v>0.8732910500352361</v>
      </c>
      <c r="BN15" s="174"/>
    </row>
    <row r="16" spans="1:66" s="134" customFormat="1" x14ac:dyDescent="0.2">
      <c r="A16" s="137"/>
      <c r="B16" s="10"/>
      <c r="C16" s="5"/>
      <c r="D16" s="45"/>
      <c r="E16" s="49"/>
      <c r="F16" s="10"/>
      <c r="G16" s="14"/>
      <c r="H16" s="45"/>
      <c r="I16" s="49"/>
      <c r="J16" s="10"/>
      <c r="K16" s="14"/>
      <c r="L16" s="45"/>
      <c r="M16" s="49"/>
      <c r="N16" s="10"/>
      <c r="O16" s="14"/>
      <c r="P16" s="45"/>
      <c r="Q16" s="49"/>
      <c r="R16" s="10"/>
      <c r="S16" s="14"/>
      <c r="T16" s="45"/>
      <c r="U16" s="49"/>
      <c r="V16" s="10"/>
      <c r="W16" s="14"/>
      <c r="X16" s="45"/>
      <c r="Y16" s="49"/>
      <c r="Z16" s="10"/>
      <c r="AA16" s="14"/>
      <c r="AB16" s="45"/>
      <c r="AC16" s="49"/>
      <c r="AD16" s="10"/>
      <c r="AE16" s="14"/>
      <c r="AF16" s="45"/>
      <c r="AG16" s="49"/>
      <c r="AH16" s="10"/>
      <c r="AI16" s="14"/>
      <c r="AJ16" s="45"/>
      <c r="AK16" s="49"/>
      <c r="AL16" s="10"/>
      <c r="AM16" s="14"/>
      <c r="AN16" s="45"/>
      <c r="AO16" s="49"/>
      <c r="AP16" s="10"/>
      <c r="AQ16" s="14"/>
      <c r="AR16" s="45"/>
      <c r="AS16" s="49"/>
      <c r="AT16" s="10"/>
      <c r="AU16" s="14"/>
      <c r="AV16" s="45"/>
      <c r="AW16" s="49"/>
      <c r="AX16" s="10"/>
      <c r="AY16" s="14"/>
      <c r="AZ16" s="45"/>
      <c r="BA16" s="49"/>
      <c r="BB16" s="10"/>
      <c r="BC16" s="14"/>
      <c r="BD16" s="45"/>
      <c r="BE16" s="49"/>
      <c r="BF16" s="10"/>
      <c r="BG16" s="14"/>
      <c r="BH16" s="45"/>
      <c r="BI16" s="49"/>
      <c r="BJ16" s="10"/>
      <c r="BK16" s="14"/>
      <c r="BL16" s="45"/>
      <c r="BM16" s="49"/>
      <c r="BN16" s="174"/>
    </row>
    <row r="17" spans="1:66" s="134" customFormat="1" x14ac:dyDescent="0.2">
      <c r="A17" s="138" t="s">
        <v>42</v>
      </c>
      <c r="B17" s="10">
        <v>-71.400000000000006</v>
      </c>
      <c r="C17" s="14">
        <v>0.41487507263219059</v>
      </c>
      <c r="D17" s="45">
        <v>-233</v>
      </c>
      <c r="E17" s="49">
        <v>0.34249595766573582</v>
      </c>
      <c r="F17" s="10">
        <v>-81.3</v>
      </c>
      <c r="G17" s="14">
        <f>(($F$13-F17)/$F$13)-1</f>
        <v>0.31101759755164515</v>
      </c>
      <c r="H17" s="45">
        <v>-264.60000000000002</v>
      </c>
      <c r="I17" s="49">
        <f>(($H$13-H17)/$H$13)-1</f>
        <v>0.28503716470968454</v>
      </c>
      <c r="J17" s="10">
        <v>-62.8</v>
      </c>
      <c r="K17" s="14">
        <f>(($J$13-J17)/$J$13)-1</f>
        <v>0.18229317851959359</v>
      </c>
      <c r="L17" s="45">
        <v>-246.3</v>
      </c>
      <c r="M17" s="49">
        <f>(($L$13-L17)/$L$13)-1</f>
        <v>0.23281973721523763</v>
      </c>
      <c r="N17" s="10">
        <v>-48.1</v>
      </c>
      <c r="O17" s="14">
        <f>(($N$13-N17)/$N$13)-1</f>
        <v>0.28975903614457832</v>
      </c>
      <c r="P17" s="45">
        <v>-309.39999999999998</v>
      </c>
      <c r="Q17" s="49">
        <f>(($P$13-P17)/$P$13)-1</f>
        <v>0.35522388059701493</v>
      </c>
      <c r="R17" s="10">
        <v>-98.4</v>
      </c>
      <c r="S17" s="14">
        <f>(($R$13-R17)/$R$13)-1</f>
        <v>0.37773512476007665</v>
      </c>
      <c r="T17" s="45">
        <v>-363.5</v>
      </c>
      <c r="U17" s="49">
        <f>(($T$13-T17)/$T$13)-1</f>
        <v>0.34992298806314981</v>
      </c>
      <c r="V17" s="10">
        <v>-86.7</v>
      </c>
      <c r="W17" s="14">
        <f>(($V$13-V17)/$V$13)-1</f>
        <v>0.34889336016096584</v>
      </c>
      <c r="X17" s="45">
        <v>-348.4</v>
      </c>
      <c r="Y17" s="49">
        <f>(($X$13-X17)/$X$13)-1</f>
        <v>0.32827664185432948</v>
      </c>
      <c r="Z17" s="10">
        <v>-96.8</v>
      </c>
      <c r="AA17" s="14">
        <f>(($Z$13-Z17)/$Z$13)-1</f>
        <v>0.34670487106017189</v>
      </c>
      <c r="AB17" s="45">
        <v>-428.2</v>
      </c>
      <c r="AC17" s="49">
        <f>(($AB$13-AB17)/$AB$13)-1</f>
        <v>0.34086928832988383</v>
      </c>
      <c r="AD17" s="10">
        <v>-138.9</v>
      </c>
      <c r="AE17" s="14">
        <f>(($AD$13-AD17)/$AD$13)-1</f>
        <v>0.47357654278895334</v>
      </c>
      <c r="AF17" s="45">
        <v>-426.1</v>
      </c>
      <c r="AG17" s="49">
        <f>(($AF$13-AF17)/$AF$13)-1</f>
        <v>0.42309601827028098</v>
      </c>
      <c r="AH17" s="10">
        <v>-181.2</v>
      </c>
      <c r="AI17" s="14">
        <f>(($AH$13-AH17)/$AH$13)-1</f>
        <v>0.37422552664188347</v>
      </c>
      <c r="AJ17" s="45">
        <v>-573.5</v>
      </c>
      <c r="AK17" s="49">
        <f>(($AJ$13-AJ17)/$AJ$13)-1</f>
        <v>0.39178849569613328</v>
      </c>
      <c r="AL17" s="10">
        <v>-99.5</v>
      </c>
      <c r="AM17" s="14">
        <f>(($AL$13-AL17)/$AL$13)-1</f>
        <v>0.47998070429329465</v>
      </c>
      <c r="AN17" s="45">
        <v>-500.3</v>
      </c>
      <c r="AO17" s="49">
        <f>(($AN$13-AN17)/$AN$13)-1</f>
        <v>0.35889526542324246</v>
      </c>
      <c r="AP17" s="10">
        <v>-123.8</v>
      </c>
      <c r="AQ17" s="89">
        <f>(($AP$13-AP17)/$AP$13)-1</f>
        <v>0.43999004869033653</v>
      </c>
      <c r="AR17" s="45">
        <v>-521.79999999999995</v>
      </c>
      <c r="AS17" s="49">
        <f>(($AR$13-AR17)/$AR$13)-1</f>
        <v>0.35742174121515169</v>
      </c>
      <c r="AT17" s="10">
        <v>-186.5</v>
      </c>
      <c r="AU17" s="89">
        <f>(($AT$13-AT17)/$AT$13)-1</f>
        <v>0.40002059087223785</v>
      </c>
      <c r="AV17" s="45">
        <v>-661.1</v>
      </c>
      <c r="AW17" s="49">
        <f>((AV13-AV17)/AV13)-1</f>
        <v>0.38171949881632883</v>
      </c>
      <c r="AX17" s="10">
        <v>-272</v>
      </c>
      <c r="AY17" s="89">
        <v>0.36499999999999999</v>
      </c>
      <c r="AZ17" s="45">
        <v>-700.4</v>
      </c>
      <c r="BA17" s="49">
        <f>((AZ13-AZ17)/AZ13)-1</f>
        <v>0.34526274277827085</v>
      </c>
      <c r="BB17" s="10">
        <v>-284.89999999999998</v>
      </c>
      <c r="BC17" s="89">
        <v>0.43099999999999999</v>
      </c>
      <c r="BD17" s="45">
        <v>-680.9</v>
      </c>
      <c r="BE17" s="49">
        <f>((BD13-BD17)/BD13)-1</f>
        <v>0.4438722294654498</v>
      </c>
      <c r="BF17" s="10">
        <v>-258.5</v>
      </c>
      <c r="BG17" s="89">
        <f>-BF17/$BF$13</f>
        <v>0.34252020670465083</v>
      </c>
      <c r="BH17" s="45">
        <v>-784.9</v>
      </c>
      <c r="BI17" s="49">
        <f>((BH13-BH17)/BH13)-1</f>
        <v>0.35030795322681429</v>
      </c>
      <c r="BJ17" s="10">
        <v>-276.2</v>
      </c>
      <c r="BK17" s="89">
        <f>-BJ17/$BJ$13</f>
        <v>0.38457254246727929</v>
      </c>
      <c r="BL17" s="45">
        <v>-782.7</v>
      </c>
      <c r="BM17" s="49">
        <f>((BL13-BL17)/BL13)-1</f>
        <v>0.36772374911909789</v>
      </c>
      <c r="BN17" s="174"/>
    </row>
    <row r="18" spans="1:66" s="134" customFormat="1" x14ac:dyDescent="0.2">
      <c r="A18" s="157" t="s">
        <v>43</v>
      </c>
      <c r="B18" s="10">
        <v>-64.400000000000006</v>
      </c>
      <c r="C18" s="14">
        <v>0.37420104590354453</v>
      </c>
      <c r="D18" s="45">
        <v>-167.9</v>
      </c>
      <c r="E18" s="49">
        <v>0.24680288108187565</v>
      </c>
      <c r="F18" s="10">
        <v>-77.2</v>
      </c>
      <c r="G18" s="14">
        <f>(($F$13-F18)/$F$13)-1</f>
        <v>0.2953328232593726</v>
      </c>
      <c r="H18" s="45">
        <v>-215</v>
      </c>
      <c r="I18" s="49">
        <f>(($H$13-H18)/$H$13)-1</f>
        <v>0.2316061618011418</v>
      </c>
      <c r="J18" s="10">
        <v>-103.9</v>
      </c>
      <c r="K18" s="14">
        <f>(($J$13-J18)/$J$13)-1</f>
        <v>0.3015965166908563</v>
      </c>
      <c r="L18" s="45">
        <f>L19+L20</f>
        <v>-264.39999999999998</v>
      </c>
      <c r="M18" s="49">
        <f>(($L$13-L18)/$L$13)-1</f>
        <v>0.24992910483032427</v>
      </c>
      <c r="N18" s="10">
        <v>-98.5</v>
      </c>
      <c r="O18" s="14">
        <f>(($N$13-N18)/$N$13)-1</f>
        <v>0.59337349397590367</v>
      </c>
      <c r="P18" s="45">
        <f>P19+P20</f>
        <v>-263</v>
      </c>
      <c r="Q18" s="49">
        <f>(($P$13-P18)/$P$13)-1</f>
        <v>0.30195177956371988</v>
      </c>
      <c r="R18" s="10">
        <v>-112.7</v>
      </c>
      <c r="S18" s="14">
        <f>(($R$13-R18)/$R$13)-1</f>
        <v>0.43262955854126672</v>
      </c>
      <c r="T18" s="45">
        <f>T19+T20</f>
        <v>-280.74</v>
      </c>
      <c r="U18" s="49">
        <f>(($T$13-T18)/$T$13)-1</f>
        <v>0.27025413939160581</v>
      </c>
      <c r="V18" s="10">
        <v>-121</v>
      </c>
      <c r="W18" s="14">
        <f>(($V$13-V18)/$V$13)-1</f>
        <v>0.48692152917505038</v>
      </c>
      <c r="X18" s="45">
        <f>X19+X20</f>
        <v>-313.7</v>
      </c>
      <c r="Y18" s="49">
        <f>(($X$13-X18)/$X$13)-1</f>
        <v>0.29558089135965337</v>
      </c>
      <c r="Z18" s="10">
        <v>-154</v>
      </c>
      <c r="AA18" s="14">
        <f>(($Z$13-Z18)/$Z$13)-1</f>
        <v>0.55157593123209181</v>
      </c>
      <c r="AB18" s="45">
        <f>AB19+AB20</f>
        <v>-385</v>
      </c>
      <c r="AC18" s="49">
        <f>(($AB$13-AB18)/$AB$13)-1</f>
        <v>0.30647985989492121</v>
      </c>
      <c r="AD18" s="10">
        <v>-161.30000000000001</v>
      </c>
      <c r="AE18" s="14">
        <f>(($AD$13-AD18)/$AD$13)-1</f>
        <v>0.54994885782475289</v>
      </c>
      <c r="AF18" s="45">
        <f>AF19+AF20</f>
        <v>-361.3</v>
      </c>
      <c r="AG18" s="49">
        <f>(($AF$13-AF18)/$AF$13)-1</f>
        <v>0.35875285473140717</v>
      </c>
      <c r="AH18" s="10">
        <v>-172.1</v>
      </c>
      <c r="AI18" s="14">
        <f>(($AH$13-AH18)/$AH$13)-1</f>
        <v>0.35543163981825687</v>
      </c>
      <c r="AJ18" s="45">
        <f>AJ19+AJ20</f>
        <v>-382.70000000000005</v>
      </c>
      <c r="AK18" s="49">
        <f>(($AJ$13-AJ18)/$AJ$13)-1</f>
        <v>0.26144282005738484</v>
      </c>
      <c r="AL18" s="10">
        <v>-162.6</v>
      </c>
      <c r="AM18" s="14">
        <f>(($AL$13-AL18)/$AL$13)-1</f>
        <v>0.78437047756874079</v>
      </c>
      <c r="AN18" s="45">
        <v>-419.6</v>
      </c>
      <c r="AO18" s="49">
        <f>(($AN$13-AN18)/$AN$13)-1</f>
        <v>0.30100430416068868</v>
      </c>
      <c r="AP18" s="10">
        <v>-164.4</v>
      </c>
      <c r="AQ18" s="89">
        <f>(($AP$13-AP18)/$AP$13)-1</f>
        <v>0.5842840388101076</v>
      </c>
      <c r="AR18" s="45">
        <v>-429.5</v>
      </c>
      <c r="AS18" s="49">
        <f>(($AR$13-AR18)/$AR$13)-1</f>
        <v>0.29419823275566825</v>
      </c>
      <c r="AT18" s="10">
        <v>-200.5</v>
      </c>
      <c r="AU18" s="89">
        <f>(($AT$13-AT18)/$AT$13)-1</f>
        <v>0.43004894621921563</v>
      </c>
      <c r="AV18" s="45">
        <v>-473.9</v>
      </c>
      <c r="AW18" s="49">
        <f>((AV13-AV18)/AV13)-1</f>
        <v>0.27363011721231012</v>
      </c>
      <c r="AX18" s="10">
        <v>-252.8</v>
      </c>
      <c r="AY18" s="89">
        <v>0.33900000000000002</v>
      </c>
      <c r="AZ18" s="45">
        <v>-553.29999999999995</v>
      </c>
      <c r="BA18" s="49">
        <f>((AZ13-AZ18)/AZ13)-1</f>
        <v>0.27274967958197749</v>
      </c>
      <c r="BB18" s="10">
        <v>-272.5</v>
      </c>
      <c r="BC18" s="89">
        <v>0.41199999999999998</v>
      </c>
      <c r="BD18" s="45">
        <v>-565.79999999999995</v>
      </c>
      <c r="BE18" s="49">
        <f>((BD13-BD18)/BD13)-1</f>
        <v>0.36883963494132987</v>
      </c>
      <c r="BF18" s="10">
        <v>-279.89999999999998</v>
      </c>
      <c r="BG18" s="89">
        <f t="shared" ref="BG18:BG20" si="0">-BF18/$BF$13</f>
        <v>0.37087584470650586</v>
      </c>
      <c r="BH18" s="45">
        <v>-656.6</v>
      </c>
      <c r="BI18" s="49">
        <f>((BH13-BH18)/BH13)-1</f>
        <v>0.29304650540033927</v>
      </c>
      <c r="BJ18" s="10">
        <v>-294</v>
      </c>
      <c r="BK18" s="89">
        <f>-BJ18/$BJ$13</f>
        <v>0.40935672514619881</v>
      </c>
      <c r="BL18" s="45">
        <v>-668.6</v>
      </c>
      <c r="BM18" s="49">
        <f>((BL13-BL18)/BL13)-1</f>
        <v>0.31411792342024891</v>
      </c>
      <c r="BN18" s="174"/>
    </row>
    <row r="19" spans="1:66" s="134" customFormat="1" x14ac:dyDescent="0.2">
      <c r="A19" s="158" t="s">
        <v>44</v>
      </c>
      <c r="B19" s="10"/>
      <c r="C19" s="14"/>
      <c r="D19" s="45"/>
      <c r="E19" s="49"/>
      <c r="F19" s="10"/>
      <c r="G19" s="14"/>
      <c r="H19" s="45"/>
      <c r="I19" s="49"/>
      <c r="J19" s="10">
        <v>-75.900000000000006</v>
      </c>
      <c r="K19" s="14">
        <f>(($J$13-J19)/$J$13)-1</f>
        <v>0.22031930333817118</v>
      </c>
      <c r="L19" s="45">
        <v>-204.2</v>
      </c>
      <c r="M19" s="49">
        <f>-L19/L13</f>
        <v>0.19302391530390392</v>
      </c>
      <c r="N19" s="10">
        <v>-65.400000000000006</v>
      </c>
      <c r="O19" s="14">
        <f>(($N$13-N19)/$N$13)-1</f>
        <v>0.39397590361445789</v>
      </c>
      <c r="P19" s="45">
        <v>-196.1</v>
      </c>
      <c r="Q19" s="49">
        <f>-P19/P13</f>
        <v>0.22514351320321468</v>
      </c>
      <c r="R19" s="10">
        <v>-81.900000000000006</v>
      </c>
      <c r="S19" s="14">
        <f>(($R$13-R19)/$R$13)-1</f>
        <v>0.31439539347408818</v>
      </c>
      <c r="T19" s="45">
        <v>-212.86</v>
      </c>
      <c r="U19" s="49">
        <f>-T19/T13</f>
        <v>0.20490951097420101</v>
      </c>
      <c r="V19" s="10">
        <v>-87.7</v>
      </c>
      <c r="W19" s="14">
        <f>(($V$13-V19)/$V$13)-1</f>
        <v>0.35291750503018093</v>
      </c>
      <c r="X19" s="45">
        <v>-238.4</v>
      </c>
      <c r="Y19" s="49">
        <f>(($X$13-X19)/$X$13)-1</f>
        <v>0.22463017054555734</v>
      </c>
      <c r="Z19" s="10">
        <v>-116.8</v>
      </c>
      <c r="AA19" s="14">
        <f>(($Z$13-Z19)/$Z$13)-1</f>
        <v>0.41833810888252154</v>
      </c>
      <c r="AB19" s="45">
        <v>-304</v>
      </c>
      <c r="AC19" s="49">
        <f>(($AB$13-AB19)/$AB$13)-1</f>
        <v>0.24199968157936635</v>
      </c>
      <c r="AD19" s="10">
        <v>-123.5</v>
      </c>
      <c r="AE19" s="14">
        <f>(($AD$13-AD19)/$AD$13)-1</f>
        <v>0.42107057620184118</v>
      </c>
      <c r="AF19" s="45">
        <v>-279.3</v>
      </c>
      <c r="AG19" s="49">
        <f>(($AF$13-AF19)/$AF$13)-1</f>
        <v>0.27733095025320242</v>
      </c>
      <c r="AH19" s="10">
        <v>-127.2</v>
      </c>
      <c r="AI19" s="14">
        <f>(($AH$13-AH19)/$AH$13)-1</f>
        <v>0.26270136307311032</v>
      </c>
      <c r="AJ19" s="45">
        <v>-284.10000000000002</v>
      </c>
      <c r="AK19" s="49">
        <f>(($AJ$13-AJ19)/$AJ$13)-1</f>
        <v>0.19408389124197312</v>
      </c>
      <c r="AL19" s="10">
        <v>-111.1</v>
      </c>
      <c r="AM19" s="14">
        <f>(($AL$13-AL19)/$AL$13)-1</f>
        <v>0.53593825373854309</v>
      </c>
      <c r="AN19" s="45">
        <v>-304.5</v>
      </c>
      <c r="AO19" s="49">
        <f>(($AN$13-AN19)/$AN$13)-1</f>
        <v>0.21843615494978486</v>
      </c>
      <c r="AP19" s="10">
        <v>-113.4</v>
      </c>
      <c r="AQ19" s="89">
        <f>(($AP$13-AP19)/$AP$13)-1</f>
        <v>0.40302804136901571</v>
      </c>
      <c r="AR19" s="45">
        <v>-313.10000000000002</v>
      </c>
      <c r="AS19" s="49">
        <f>(($AR$13-AR19)/$AR$13)-1</f>
        <v>0.21446674429755452</v>
      </c>
      <c r="AT19" s="10">
        <v>-138.6</v>
      </c>
      <c r="AU19" s="89">
        <f>(($AT$13-AT19)/$AT$13)-1</f>
        <v>0.29728071793507871</v>
      </c>
      <c r="AV19" s="45">
        <v>-335.9</v>
      </c>
      <c r="AW19" s="49">
        <f>((AV13-AV19)/AV13)-1</f>
        <v>0.19394884231191178</v>
      </c>
      <c r="AX19" s="10">
        <v>-182.8</v>
      </c>
      <c r="AY19" s="89">
        <v>0.245</v>
      </c>
      <c r="AZ19" s="45">
        <v>-405</v>
      </c>
      <c r="BA19" s="49">
        <f>((AZ13-AZ19)/AZ13)-1</f>
        <v>0.19964507542147292</v>
      </c>
      <c r="BB19" s="10">
        <v>-186.9</v>
      </c>
      <c r="BC19" s="89">
        <v>0.28299999999999997</v>
      </c>
      <c r="BD19" s="45">
        <v>-382.2</v>
      </c>
      <c r="BE19" s="49">
        <f>((BD13-BD19)/BD13)-1</f>
        <v>0.24915254237288131</v>
      </c>
      <c r="BF19" s="10">
        <v>-177.3</v>
      </c>
      <c r="BG19" s="89">
        <f t="shared" si="0"/>
        <v>0.2349277858751822</v>
      </c>
      <c r="BH19" s="45">
        <v>-438.1</v>
      </c>
      <c r="BI19" s="49">
        <f>((BH13-BH19)/BH13)-1</f>
        <v>0.1955279835758279</v>
      </c>
      <c r="BJ19" s="10">
        <v>-173</v>
      </c>
      <c r="BK19" s="89">
        <f>-BJ19/$BJ$13</f>
        <v>0.24087997772208297</v>
      </c>
      <c r="BL19" s="45">
        <v>-408.6</v>
      </c>
      <c r="BM19" s="49">
        <f>((BL13-BL19)/BL13)-1</f>
        <v>0.19196617336152211</v>
      </c>
      <c r="BN19" s="174"/>
    </row>
    <row r="20" spans="1:66" s="134" customFormat="1" x14ac:dyDescent="0.2">
      <c r="A20" s="158" t="s">
        <v>45</v>
      </c>
      <c r="B20" s="10"/>
      <c r="C20" s="14"/>
      <c r="D20" s="45"/>
      <c r="E20" s="49"/>
      <c r="F20" s="10"/>
      <c r="G20" s="14"/>
      <c r="H20" s="45"/>
      <c r="I20" s="49"/>
      <c r="J20" s="10">
        <v>-28</v>
      </c>
      <c r="K20" s="14">
        <f>(($J$13-J20)/$J$13)-1</f>
        <v>8.1277213352685118E-2</v>
      </c>
      <c r="L20" s="45">
        <v>-60.2</v>
      </c>
      <c r="M20" s="49">
        <f>-L20/L13</f>
        <v>5.6905189526420263E-2</v>
      </c>
      <c r="N20" s="10">
        <v>-33.1</v>
      </c>
      <c r="O20" s="14">
        <f>(($N$13-N20)/$N$13)-1</f>
        <v>0.19939759036144578</v>
      </c>
      <c r="P20" s="45">
        <v>-66.900000000000006</v>
      </c>
      <c r="Q20" s="49">
        <f>-P20/P13</f>
        <v>7.6808266360505167E-2</v>
      </c>
      <c r="R20" s="10">
        <v>-30.8</v>
      </c>
      <c r="S20" s="14">
        <f>(($R$13-R20)/$R$13)-1</f>
        <v>0.11823416506717854</v>
      </c>
      <c r="T20" s="45">
        <v>-67.88</v>
      </c>
      <c r="U20" s="49">
        <f>-T20/T13</f>
        <v>6.5344628417404696E-2</v>
      </c>
      <c r="V20" s="10">
        <v>-33.200000000000003</v>
      </c>
      <c r="W20" s="14">
        <f>(($V$13-V20)/$V$13)-1</f>
        <v>0.13360160965794754</v>
      </c>
      <c r="X20" s="45">
        <v>-75.3</v>
      </c>
      <c r="Y20" s="49">
        <f>(($X$13-X20)/$X$13)-1</f>
        <v>7.0950720814095813E-2</v>
      </c>
      <c r="Z20" s="10">
        <v>-37.200000000000003</v>
      </c>
      <c r="AA20" s="14">
        <f>(($Z$13-Z20)/$Z$13)-1</f>
        <v>0.13323782234957027</v>
      </c>
      <c r="AB20" s="45">
        <v>-81</v>
      </c>
      <c r="AC20" s="49">
        <f>(($AB$13-AB20)/$AB$13)-1</f>
        <v>6.4480178315554859E-2</v>
      </c>
      <c r="AD20" s="10">
        <v>-37.799999999999997</v>
      </c>
      <c r="AE20" s="14">
        <f>(($AD$13-AD20)/$AD$13)-1</f>
        <v>0.12887828162291171</v>
      </c>
      <c r="AF20" s="45">
        <v>-82</v>
      </c>
      <c r="AG20" s="49">
        <f>(($AF$13-AF20)/$AF$13)-1</f>
        <v>8.1421904478204521E-2</v>
      </c>
      <c r="AH20" s="10">
        <v>-44.9</v>
      </c>
      <c r="AI20" s="14">
        <f>(($AH$13-AH20)/$AH$13)-1</f>
        <v>9.2730276745146778E-2</v>
      </c>
      <c r="AJ20" s="45">
        <v>-98.6</v>
      </c>
      <c r="AK20" s="49">
        <f>(($AJ$13-AJ20)/$AJ$13)-1</f>
        <v>6.7358928815411945E-2</v>
      </c>
      <c r="AL20" s="10">
        <v>-51.5</v>
      </c>
      <c r="AM20" s="14">
        <f>(($AL$13-AL20)/$AL$13)-1</f>
        <v>0.2484322238301977</v>
      </c>
      <c r="AN20" s="45">
        <v>-115.1</v>
      </c>
      <c r="AO20" s="49">
        <f>(($AN$13-AN20)/$AN$13)-1</f>
        <v>8.256814921090383E-2</v>
      </c>
      <c r="AP20" s="10">
        <v>-50.981000000000002</v>
      </c>
      <c r="AQ20" s="89">
        <f>(($AP$13-AP20)/$AP$13)-1</f>
        <v>0.1811884706969471</v>
      </c>
      <c r="AR20" s="45">
        <v>-116.4</v>
      </c>
      <c r="AS20" s="49">
        <f>(($AR$13-AR20)/$AR$13)-1</f>
        <v>7.9731488458113731E-2</v>
      </c>
      <c r="AT20" s="10">
        <v>-61.9</v>
      </c>
      <c r="AU20" s="89">
        <f>(($AT$13-AT20)/$AT$13)-1</f>
        <v>0.13276822828413692</v>
      </c>
      <c r="AV20" s="45">
        <v>-138</v>
      </c>
      <c r="AW20" s="49">
        <f>((AV13-AV20)/AV13)-1</f>
        <v>7.9681274900398336E-2</v>
      </c>
      <c r="AX20" s="10">
        <v>-69.900000000000006</v>
      </c>
      <c r="AY20" s="89">
        <v>9.4E-2</v>
      </c>
      <c r="AZ20" s="45">
        <v>-148.30000000000001</v>
      </c>
      <c r="BA20" s="49">
        <f>((AZ13-AZ20)/AZ13)-1</f>
        <v>7.3104604160504794E-2</v>
      </c>
      <c r="BB20" s="10">
        <v>-85.7</v>
      </c>
      <c r="BC20" s="89">
        <v>0.13</v>
      </c>
      <c r="BD20" s="45">
        <v>-183.6</v>
      </c>
      <c r="BE20" s="49">
        <f>((BD13-BD20)/BD13)-1</f>
        <v>0.11968709256844834</v>
      </c>
      <c r="BF20" s="10">
        <v>-102.6</v>
      </c>
      <c r="BG20" s="89">
        <f t="shared" si="0"/>
        <v>0.13594805883132369</v>
      </c>
      <c r="BH20" s="45">
        <v>-218.4</v>
      </c>
      <c r="BI20" s="49">
        <f>((BH13-BH20)/BH13)-1</f>
        <v>9.747389092207448E-2</v>
      </c>
      <c r="BJ20" s="10">
        <v>-121.1</v>
      </c>
      <c r="BK20" s="89">
        <f>-BJ20/$BJ$13</f>
        <v>0.16861598440545808</v>
      </c>
      <c r="BL20" s="45">
        <v>-259.89999999999998</v>
      </c>
      <c r="BM20" s="49">
        <f>((BL13-BL20)/BL13)-1</f>
        <v>0.12210476861639652</v>
      </c>
      <c r="BN20" s="174"/>
    </row>
    <row r="21" spans="1:66" s="134" customFormat="1" x14ac:dyDescent="0.2">
      <c r="A21" s="138"/>
      <c r="B21" s="10"/>
      <c r="C21" s="14"/>
      <c r="D21" s="45"/>
      <c r="E21" s="49"/>
      <c r="F21" s="10"/>
      <c r="G21" s="14"/>
      <c r="H21" s="45"/>
      <c r="I21" s="49"/>
      <c r="J21" s="10"/>
      <c r="K21" s="14"/>
      <c r="L21" s="47"/>
      <c r="M21" s="49"/>
      <c r="N21" s="10"/>
      <c r="O21" s="14"/>
      <c r="P21" s="47"/>
      <c r="Q21" s="49"/>
      <c r="R21" s="10"/>
      <c r="S21" s="14"/>
      <c r="T21" s="47"/>
      <c r="U21" s="49"/>
      <c r="V21" s="10"/>
      <c r="W21" s="14"/>
      <c r="X21" s="47"/>
      <c r="Y21" s="49"/>
      <c r="Z21" s="10"/>
      <c r="AA21" s="14"/>
      <c r="AB21" s="47"/>
      <c r="AC21" s="49"/>
      <c r="AD21" s="10"/>
      <c r="AE21" s="14"/>
      <c r="AF21" s="47"/>
      <c r="AG21" s="49"/>
      <c r="AH21" s="10"/>
      <c r="AI21" s="14"/>
      <c r="AJ21" s="47"/>
      <c r="AK21" s="49"/>
      <c r="AL21" s="10"/>
      <c r="AM21" s="14"/>
      <c r="AN21" s="47"/>
      <c r="AO21" s="49"/>
      <c r="AP21" s="10"/>
      <c r="AQ21" s="14"/>
      <c r="AR21" s="47"/>
      <c r="AS21" s="49"/>
      <c r="AT21" s="10"/>
      <c r="AU21" s="14"/>
      <c r="AV21" s="47"/>
      <c r="AW21" s="49"/>
      <c r="AX21" s="10"/>
      <c r="AY21" s="14"/>
      <c r="AZ21" s="47"/>
      <c r="BA21" s="49"/>
      <c r="BB21" s="10"/>
      <c r="BC21" s="14"/>
      <c r="BD21" s="47"/>
      <c r="BE21" s="49"/>
      <c r="BF21" s="10"/>
      <c r="BG21" s="14"/>
      <c r="BH21" s="47"/>
      <c r="BI21" s="49"/>
      <c r="BJ21" s="10"/>
      <c r="BK21" s="14"/>
      <c r="BL21" s="47"/>
      <c r="BM21" s="49"/>
      <c r="BN21" s="174"/>
    </row>
    <row r="22" spans="1:66" s="134" customFormat="1" x14ac:dyDescent="0.2">
      <c r="A22" s="137" t="s">
        <v>46</v>
      </c>
      <c r="B22" s="11">
        <v>-33.600000000000023</v>
      </c>
      <c r="C22" s="15">
        <v>-0.19523532829750159</v>
      </c>
      <c r="D22" s="47">
        <v>38.299999999999955</v>
      </c>
      <c r="E22" s="48">
        <v>5.6298691753638039E-2</v>
      </c>
      <c r="F22" s="11">
        <f>(F17+F18)+F15</f>
        <v>9.0999999999999659</v>
      </c>
      <c r="G22" s="22">
        <f>F22/$F$13</f>
        <v>3.4812547819433694E-2</v>
      </c>
      <c r="H22" s="47">
        <f>(H17+H18)+H15</f>
        <v>133.09999999999991</v>
      </c>
      <c r="I22" s="48">
        <f>H22/$H$13</f>
        <v>0.14338037272433471</v>
      </c>
      <c r="J22" s="11">
        <f>(J17+J18)+J15</f>
        <v>33</v>
      </c>
      <c r="K22" s="22">
        <f>J22/$J$13</f>
        <v>9.579100145137881E-2</v>
      </c>
      <c r="L22" s="47">
        <f>(L17+L18)+L15</f>
        <v>128.80000000000013</v>
      </c>
      <c r="M22" s="48">
        <f>L22/$L$13</f>
        <v>0.12175063805652719</v>
      </c>
      <c r="N22" s="11">
        <f>(N17+N18)+N15</f>
        <v>-77.5</v>
      </c>
      <c r="O22" s="15">
        <f>N22/$N$13</f>
        <v>-0.46686746987951805</v>
      </c>
      <c r="P22" s="47">
        <f>(P17+P18)+P15</f>
        <v>-59.600000000000023</v>
      </c>
      <c r="Q22" s="44">
        <f>P22/$P$13</f>
        <v>-6.8427095292766957E-2</v>
      </c>
      <c r="R22" s="11">
        <f>(R17+R18)+R15</f>
        <v>-65.000000000000028</v>
      </c>
      <c r="S22" s="15">
        <f>R22/$R$13</f>
        <v>-0.24952015355086382</v>
      </c>
      <c r="T22" s="47">
        <f>(T17+T18)+T15</f>
        <v>29.3599999999999</v>
      </c>
      <c r="U22" s="48">
        <f>T22/$T$13</f>
        <v>2.8263380824027629E-2</v>
      </c>
      <c r="V22" s="11">
        <f>(V17+V18)+V15</f>
        <v>-49.284999999999968</v>
      </c>
      <c r="W22" s="15">
        <f>V22/$V$13</f>
        <v>-0.19832997987927553</v>
      </c>
      <c r="X22" s="47">
        <f>(X17+X18)+X15</f>
        <v>56.038000000000011</v>
      </c>
      <c r="Y22" s="48">
        <f>X22/$X$13</f>
        <v>5.2801281447281648E-2</v>
      </c>
      <c r="Z22" s="11">
        <f>(Z17+Z18)+Z15</f>
        <v>-58.100000000000023</v>
      </c>
      <c r="AA22" s="15">
        <f>Z22/$Z$13</f>
        <v>-0.20809455587392559</v>
      </c>
      <c r="AB22" s="47">
        <f>(AB17+AB18)+AB15</f>
        <v>100.29999999999995</v>
      </c>
      <c r="AC22" s="48">
        <f>AB22/$AB$13</f>
        <v>7.9843973889508008E-2</v>
      </c>
      <c r="AD22" s="11">
        <f>(AD17+AD18)+AD15</f>
        <v>-98.000000000000028</v>
      </c>
      <c r="AE22" s="15">
        <f>AD22/$AD$13</f>
        <v>-0.33412887828162302</v>
      </c>
      <c r="AF22" s="47">
        <f>(AF17+AF18)+AF15</f>
        <v>-65.600000000000136</v>
      </c>
      <c r="AG22" s="44">
        <f>AF22/$AF$13</f>
        <v>-6.513752358256393E-2</v>
      </c>
      <c r="AH22" s="11">
        <f>(AH17+AH18)+AH15</f>
        <v>24.800000000000068</v>
      </c>
      <c r="AI22" s="22">
        <f>AH22/$AH$13</f>
        <v>5.1218504750103408E-2</v>
      </c>
      <c r="AJ22" s="47">
        <f>(AJ17+AJ18)+AJ15</f>
        <v>170.5</v>
      </c>
      <c r="AK22" s="48">
        <f>AJ22/$AJ$13</f>
        <v>0.11647766088263424</v>
      </c>
      <c r="AL22" s="11">
        <f>(AL17+AL18)+AL15</f>
        <v>-107.80000000000001</v>
      </c>
      <c r="AM22" s="15">
        <f>AL22/$AL$13</f>
        <v>-0.52001929570670524</v>
      </c>
      <c r="AN22" s="47">
        <f>(AN17+AN18)+AN15</f>
        <v>169</v>
      </c>
      <c r="AO22" s="48">
        <f>AN22/$AN$13</f>
        <v>0.1212338593974175</v>
      </c>
      <c r="AP22" s="11">
        <f>(AP17+AP18)+AP15</f>
        <v>-61.780999999999977</v>
      </c>
      <c r="AQ22" s="90">
        <f>AP22/$AP$13</f>
        <v>-0.21957209368447231</v>
      </c>
      <c r="AR22" s="47">
        <f>(AR17+AR18)+AR15</f>
        <v>237.70000000000005</v>
      </c>
      <c r="AS22" s="48">
        <f>AR22/AR13</f>
        <v>0.16281937118980755</v>
      </c>
      <c r="AT22" s="11">
        <f>(AT17+AT18)+AT15</f>
        <v>3.0720000000000027</v>
      </c>
      <c r="AU22" s="90">
        <f>AT22/$AT$13</f>
        <v>6.5890791161368149E-3</v>
      </c>
      <c r="AV22" s="47">
        <f>(AV17+AV18)+AV15</f>
        <v>300.09999999999991</v>
      </c>
      <c r="AW22" s="48">
        <f>AV22/AV13</f>
        <v>0.17327790288122866</v>
      </c>
      <c r="AX22" s="11">
        <v>110.2</v>
      </c>
      <c r="AY22" s="22">
        <v>0.14799999999999999</v>
      </c>
      <c r="AZ22" s="47">
        <f>(AZ17+AZ18)+AZ15</f>
        <v>446.00000000000023</v>
      </c>
      <c r="BA22" s="48">
        <f>AZ22/AZ13</f>
        <v>0.21985605836537525</v>
      </c>
      <c r="BB22" s="11">
        <v>6.9</v>
      </c>
      <c r="BC22" s="22">
        <v>0.01</v>
      </c>
      <c r="BD22" s="47">
        <v>34.200000000000273</v>
      </c>
      <c r="BE22" s="48">
        <f>BD22/BD13</f>
        <v>2.2294654498044505E-2</v>
      </c>
      <c r="BF22" s="11">
        <v>114.3</v>
      </c>
      <c r="BG22" s="22">
        <f>BF22/BF13</f>
        <v>0.15145090764542202</v>
      </c>
      <c r="BH22" s="47">
        <v>473.3</v>
      </c>
      <c r="BI22" s="48">
        <f>BH22/BH13</f>
        <v>0.21123806123359815</v>
      </c>
      <c r="BJ22" s="11">
        <v>44.1</v>
      </c>
      <c r="BK22" s="22">
        <f>BJ22/BJ13</f>
        <v>6.1403508771929821E-2</v>
      </c>
      <c r="BL22" s="47">
        <v>407.6</v>
      </c>
      <c r="BM22" s="48">
        <f>BL22/BL13</f>
        <v>0.19149635893821942</v>
      </c>
      <c r="BN22" s="174"/>
    </row>
    <row r="23" spans="1:66" s="134" customFormat="1" x14ac:dyDescent="0.2">
      <c r="A23" s="137"/>
      <c r="B23" s="10"/>
      <c r="C23" s="1"/>
      <c r="D23" s="45"/>
      <c r="E23" s="50"/>
      <c r="F23" s="10"/>
      <c r="G23" s="23"/>
      <c r="H23" s="45"/>
      <c r="I23" s="50"/>
      <c r="J23" s="10"/>
      <c r="K23" s="23"/>
      <c r="L23" s="45"/>
      <c r="M23" s="50"/>
      <c r="N23" s="10"/>
      <c r="O23" s="23"/>
      <c r="P23" s="45"/>
      <c r="Q23" s="50"/>
      <c r="R23" s="10"/>
      <c r="S23" s="23"/>
      <c r="T23" s="45"/>
      <c r="U23" s="50"/>
      <c r="V23" s="10"/>
      <c r="W23" s="23"/>
      <c r="X23" s="45"/>
      <c r="Y23" s="50"/>
      <c r="Z23" s="10"/>
      <c r="AA23" s="23"/>
      <c r="AB23" s="45"/>
      <c r="AC23" s="50"/>
      <c r="AD23" s="10"/>
      <c r="AE23" s="23"/>
      <c r="AF23" s="45"/>
      <c r="AG23" s="50"/>
      <c r="AH23" s="10"/>
      <c r="AI23" s="23"/>
      <c r="AJ23" s="45"/>
      <c r="AK23" s="50"/>
      <c r="AL23" s="10"/>
      <c r="AM23" s="23"/>
      <c r="AN23" s="45"/>
      <c r="AO23" s="50"/>
      <c r="AP23" s="10"/>
      <c r="AQ23" s="23"/>
      <c r="AR23" s="45"/>
      <c r="AS23" s="50"/>
      <c r="AT23" s="10"/>
      <c r="AU23" s="23"/>
      <c r="AV23" s="45"/>
      <c r="AW23" s="50"/>
      <c r="AX23" s="10"/>
      <c r="AY23" s="14"/>
      <c r="AZ23" s="45"/>
      <c r="BA23" s="50"/>
      <c r="BB23" s="10"/>
      <c r="BC23" s="23"/>
      <c r="BD23" s="45"/>
      <c r="BE23" s="50"/>
      <c r="BF23" s="10"/>
      <c r="BG23" s="23"/>
      <c r="BH23" s="45"/>
      <c r="BI23" s="50"/>
      <c r="BJ23" s="10"/>
      <c r="BK23" s="23"/>
      <c r="BL23" s="45"/>
      <c r="BM23" s="50"/>
      <c r="BN23" s="174"/>
    </row>
    <row r="24" spans="1:66" s="134" customFormat="1" x14ac:dyDescent="0.2">
      <c r="A24" s="138" t="s">
        <v>47</v>
      </c>
      <c r="B24" s="10">
        <v>-1.7</v>
      </c>
      <c r="C24" s="3"/>
      <c r="D24" s="45">
        <v>-3.3</v>
      </c>
      <c r="E24" s="51"/>
      <c r="F24" s="10">
        <v>-4.0999999999999996</v>
      </c>
      <c r="G24" s="24"/>
      <c r="H24" s="45">
        <v>-8.5</v>
      </c>
      <c r="I24" s="51"/>
      <c r="J24" s="10">
        <v>-8.1</v>
      </c>
      <c r="K24" s="24"/>
      <c r="L24" s="45">
        <v>-16.899999999999999</v>
      </c>
      <c r="M24" s="51"/>
      <c r="N24" s="10">
        <v>-5.5</v>
      </c>
      <c r="O24" s="24"/>
      <c r="P24" s="45">
        <v>-12.09</v>
      </c>
      <c r="Q24" s="51"/>
      <c r="R24" s="10">
        <v>-5.4</v>
      </c>
      <c r="S24" s="24"/>
      <c r="T24" s="45">
        <v>-11.1</v>
      </c>
      <c r="U24" s="51"/>
      <c r="V24" s="10">
        <v>-5.5</v>
      </c>
      <c r="W24" s="24"/>
      <c r="X24" s="45">
        <v>-10.4</v>
      </c>
      <c r="Y24" s="51"/>
      <c r="Z24" s="10">
        <v>-2.1</v>
      </c>
      <c r="AA24" s="24"/>
      <c r="AB24" s="45">
        <v>-8.1</v>
      </c>
      <c r="AC24" s="51"/>
      <c r="AD24" s="10">
        <v>-4.3</v>
      </c>
      <c r="AE24" s="24"/>
      <c r="AF24" s="45">
        <v>-9.6999999999999993</v>
      </c>
      <c r="AG24" s="51"/>
      <c r="AH24" s="10">
        <v>-5</v>
      </c>
      <c r="AI24" s="24"/>
      <c r="AJ24" s="45">
        <v>-9.6</v>
      </c>
      <c r="AK24" s="51"/>
      <c r="AL24" s="43">
        <v>-6</v>
      </c>
      <c r="AM24" s="24"/>
      <c r="AN24" s="45">
        <v>-12.9</v>
      </c>
      <c r="AO24" s="51"/>
      <c r="AP24" s="43">
        <v>-24.9</v>
      </c>
      <c r="AQ24" s="24"/>
      <c r="AR24" s="45">
        <v>-36.799999999999997</v>
      </c>
      <c r="AS24" s="51"/>
      <c r="AT24" s="43">
        <v>-27.8</v>
      </c>
      <c r="AU24" s="24"/>
      <c r="AV24" s="45">
        <v>-39.6</v>
      </c>
      <c r="AW24" s="51"/>
      <c r="AX24" s="43">
        <v>-35.5</v>
      </c>
      <c r="AY24" s="24"/>
      <c r="AZ24" s="45">
        <v>-54.7</v>
      </c>
      <c r="BA24" s="51"/>
      <c r="BB24" s="43">
        <v>-30.658999999999999</v>
      </c>
      <c r="BC24" s="24"/>
      <c r="BD24" s="45">
        <v>-53.8</v>
      </c>
      <c r="BE24" s="51"/>
      <c r="BF24" s="43">
        <v>-32</v>
      </c>
      <c r="BG24" s="24"/>
      <c r="BH24" s="45">
        <v>-56.8</v>
      </c>
      <c r="BI24" s="51"/>
      <c r="BJ24" s="43">
        <v>-40.799999999999997</v>
      </c>
      <c r="BK24" s="24"/>
      <c r="BL24" s="45">
        <v>-54.1</v>
      </c>
      <c r="BM24" s="51"/>
      <c r="BN24" s="174"/>
    </row>
    <row r="25" spans="1:66" s="134" customFormat="1" x14ac:dyDescent="0.2">
      <c r="A25" s="138" t="s">
        <v>48</v>
      </c>
      <c r="B25" s="10">
        <v>0</v>
      </c>
      <c r="C25" s="3"/>
      <c r="D25" s="45">
        <v>-0.4</v>
      </c>
      <c r="E25" s="51"/>
      <c r="F25" s="10">
        <v>7.5</v>
      </c>
      <c r="G25" s="24"/>
      <c r="H25" s="45">
        <v>6.9</v>
      </c>
      <c r="I25" s="51"/>
      <c r="J25" s="10">
        <v>-0.2</v>
      </c>
      <c r="K25" s="24"/>
      <c r="L25" s="45">
        <v>1.6</v>
      </c>
      <c r="M25" s="51"/>
      <c r="N25" s="10">
        <v>0</v>
      </c>
      <c r="O25" s="24"/>
      <c r="P25" s="45">
        <f>-0.05+-0.367</f>
        <v>-0.41699999999999998</v>
      </c>
      <c r="Q25" s="51"/>
      <c r="R25" s="10">
        <f>-62.1+-1.4</f>
        <v>-63.5</v>
      </c>
      <c r="S25" s="24"/>
      <c r="T25" s="45">
        <f>-98.8</f>
        <v>-98.8</v>
      </c>
      <c r="U25" s="51"/>
      <c r="V25" s="10">
        <v>0</v>
      </c>
      <c r="W25" s="24"/>
      <c r="X25" s="45">
        <v>0</v>
      </c>
      <c r="Y25" s="51"/>
      <c r="Z25" s="10">
        <v>0</v>
      </c>
      <c r="AA25" s="24"/>
      <c r="AB25" s="45">
        <v>-4.3</v>
      </c>
      <c r="AC25" s="51"/>
      <c r="AD25" s="10">
        <v>-11.7</v>
      </c>
      <c r="AE25" s="24"/>
      <c r="AF25" s="45">
        <v>-22.6</v>
      </c>
      <c r="AG25" s="51"/>
      <c r="AH25" s="10">
        <v>-5.7</v>
      </c>
      <c r="AI25" s="24"/>
      <c r="AJ25" s="45">
        <v>-21.7</v>
      </c>
      <c r="AK25" s="51"/>
      <c r="AL25" s="43">
        <v>-3.5</v>
      </c>
      <c r="AM25" s="24"/>
      <c r="AN25" s="45">
        <v>-19.3</v>
      </c>
      <c r="AO25" s="51"/>
      <c r="AP25" s="43">
        <v>-3.6</v>
      </c>
      <c r="AQ25" s="24"/>
      <c r="AR25" s="45">
        <v>-25.1</v>
      </c>
      <c r="AS25" s="51"/>
      <c r="AT25" s="43">
        <v>-9.6999999999999993</v>
      </c>
      <c r="AU25" s="24"/>
      <c r="AV25" s="45">
        <v>-38.200000000000003</v>
      </c>
      <c r="AW25" s="51"/>
      <c r="AX25" s="43">
        <v>-1.4</v>
      </c>
      <c r="AY25" s="24"/>
      <c r="AZ25" s="45">
        <v>-49.2</v>
      </c>
      <c r="BA25" s="51"/>
      <c r="BB25" s="43">
        <v>-3.3</v>
      </c>
      <c r="BC25" s="24"/>
      <c r="BD25" s="45">
        <v>-100.8</v>
      </c>
      <c r="BE25" s="51"/>
      <c r="BF25" s="43">
        <v>-36.5</v>
      </c>
      <c r="BG25" s="24"/>
      <c r="BH25" s="45">
        <v>-110.4</v>
      </c>
      <c r="BI25" s="51"/>
      <c r="BJ25" s="43">
        <v>-10.7</v>
      </c>
      <c r="BK25" s="24"/>
      <c r="BL25" s="45">
        <v>-108.7</v>
      </c>
      <c r="BM25" s="51"/>
      <c r="BN25" s="174"/>
    </row>
    <row r="26" spans="1:66" s="134" customFormat="1" x14ac:dyDescent="0.2">
      <c r="A26" s="137" t="s">
        <v>49</v>
      </c>
      <c r="B26" s="11">
        <v>-35.300000000000026</v>
      </c>
      <c r="C26" s="4"/>
      <c r="D26" s="47">
        <v>34.599999999999959</v>
      </c>
      <c r="E26" s="52"/>
      <c r="F26" s="11">
        <f>F22+F25+F24</f>
        <v>12.499999999999966</v>
      </c>
      <c r="G26" s="25"/>
      <c r="H26" s="47">
        <f>H22+H25+H24</f>
        <v>131.49999999999991</v>
      </c>
      <c r="I26" s="52"/>
      <c r="J26" s="11">
        <f>J22+J25+J24</f>
        <v>24.699999999999996</v>
      </c>
      <c r="K26" s="25"/>
      <c r="L26" s="47">
        <f>L22+L25+L24</f>
        <v>113.50000000000011</v>
      </c>
      <c r="M26" s="52"/>
      <c r="N26" s="11">
        <f>N22+N25+N24</f>
        <v>-83</v>
      </c>
      <c r="O26" s="25"/>
      <c r="P26" s="47">
        <f>P22+P25+P24</f>
        <v>-72.107000000000028</v>
      </c>
      <c r="Q26" s="52"/>
      <c r="R26" s="11">
        <f>R22+R25+R24</f>
        <v>-133.90000000000003</v>
      </c>
      <c r="S26" s="25"/>
      <c r="T26" s="47">
        <f>T22+T25+T24</f>
        <v>-80.540000000000092</v>
      </c>
      <c r="U26" s="52"/>
      <c r="V26" s="11">
        <f>V22+V25+V24</f>
        <v>-54.784999999999968</v>
      </c>
      <c r="W26" s="25"/>
      <c r="X26" s="47">
        <f>X22+X25+X24</f>
        <v>45.638000000000012</v>
      </c>
      <c r="Y26" s="52"/>
      <c r="Z26" s="11">
        <f>Z22+Z25+Z24</f>
        <v>-60.200000000000024</v>
      </c>
      <c r="AA26" s="25"/>
      <c r="AB26" s="47">
        <f>AB22+AB25+AB24</f>
        <v>87.899999999999963</v>
      </c>
      <c r="AC26" s="52"/>
      <c r="AD26" s="11">
        <f>AD22+AD25+AD24</f>
        <v>-114.00000000000003</v>
      </c>
      <c r="AE26" s="25"/>
      <c r="AF26" s="47">
        <f>AF22+AF25+AF24</f>
        <v>-97.900000000000134</v>
      </c>
      <c r="AG26" s="52"/>
      <c r="AH26" s="11">
        <f>AH22+AH25+AH24</f>
        <v>14.100000000000069</v>
      </c>
      <c r="AI26" s="25"/>
      <c r="AJ26" s="47">
        <f>AJ22+AJ25+AJ24</f>
        <v>139.20000000000002</v>
      </c>
      <c r="AK26" s="52"/>
      <c r="AL26" s="82">
        <f>AL22+AL25+AL24</f>
        <v>-117.30000000000001</v>
      </c>
      <c r="AM26" s="25"/>
      <c r="AN26" s="47">
        <f>AN22+AN25+AN24</f>
        <v>136.79999999999998</v>
      </c>
      <c r="AO26" s="52"/>
      <c r="AP26" s="82">
        <f>AP22+AP25+AP24</f>
        <v>-90.280999999999977</v>
      </c>
      <c r="AQ26" s="25"/>
      <c r="AR26" s="47">
        <f>AR22+AR25+AR24</f>
        <v>175.80000000000007</v>
      </c>
      <c r="AS26" s="52"/>
      <c r="AT26" s="82">
        <f>AT22+AT25+AT24</f>
        <v>-34.427999999999997</v>
      </c>
      <c r="AU26" s="25"/>
      <c r="AV26" s="47">
        <f>AV22+AV25+AV24</f>
        <v>222.29999999999993</v>
      </c>
      <c r="AW26" s="52"/>
      <c r="AX26" s="82">
        <v>94.3</v>
      </c>
      <c r="AY26" s="25"/>
      <c r="AZ26" s="47">
        <v>159</v>
      </c>
      <c r="BA26" s="52"/>
      <c r="BB26" s="82">
        <v>9.32</v>
      </c>
      <c r="BC26" s="25"/>
      <c r="BD26" s="47">
        <v>-59.5</v>
      </c>
      <c r="BE26" s="52"/>
      <c r="BF26" s="82">
        <v>48.1</v>
      </c>
      <c r="BG26" s="25"/>
      <c r="BH26" s="47">
        <v>289.39999999999998</v>
      </c>
      <c r="BI26" s="52"/>
      <c r="BJ26" s="82">
        <v>25.9</v>
      </c>
      <c r="BK26" s="25"/>
      <c r="BL26" s="47">
        <v>241.5</v>
      </c>
      <c r="BM26" s="52"/>
      <c r="BN26" s="174"/>
    </row>
    <row r="27" spans="1:66" s="134" customFormat="1" x14ac:dyDescent="0.2">
      <c r="A27" s="137"/>
      <c r="B27" s="10"/>
      <c r="C27" s="3"/>
      <c r="D27" s="45"/>
      <c r="E27" s="51"/>
      <c r="F27" s="10"/>
      <c r="G27" s="24"/>
      <c r="H27" s="45"/>
      <c r="I27" s="51"/>
      <c r="J27" s="10"/>
      <c r="K27" s="24"/>
      <c r="L27" s="45"/>
      <c r="M27" s="51"/>
      <c r="N27" s="10"/>
      <c r="O27" s="24"/>
      <c r="P27" s="45"/>
      <c r="Q27" s="51"/>
      <c r="R27" s="10"/>
      <c r="S27" s="24"/>
      <c r="T27" s="45"/>
      <c r="U27" s="51"/>
      <c r="V27" s="10"/>
      <c r="W27" s="24"/>
      <c r="X27" s="45"/>
      <c r="Y27" s="51"/>
      <c r="Z27" s="10"/>
      <c r="AA27" s="24"/>
      <c r="AB27" s="45"/>
      <c r="AC27" s="51"/>
      <c r="AD27" s="10"/>
      <c r="AE27" s="24"/>
      <c r="AF27" s="45"/>
      <c r="AG27" s="51"/>
      <c r="AH27" s="10"/>
      <c r="AI27" s="24"/>
      <c r="AJ27" s="45"/>
      <c r="AK27" s="51"/>
      <c r="AL27" s="10"/>
      <c r="AM27" s="24"/>
      <c r="AN27" s="45"/>
      <c r="AO27" s="51"/>
      <c r="AP27" s="10"/>
      <c r="AQ27" s="24"/>
      <c r="AR27" s="45"/>
      <c r="AS27" s="51"/>
      <c r="AT27" s="10"/>
      <c r="AU27" s="24"/>
      <c r="AV27" s="45"/>
      <c r="AW27" s="51"/>
      <c r="AX27" s="10"/>
      <c r="AY27" s="24"/>
      <c r="AZ27" s="45"/>
      <c r="BA27" s="51"/>
      <c r="BB27" s="10"/>
      <c r="BC27" s="24"/>
      <c r="BD27" s="45"/>
      <c r="BE27" s="51"/>
      <c r="BF27" s="10"/>
      <c r="BG27" s="24"/>
      <c r="BH27" s="45"/>
      <c r="BI27" s="51"/>
      <c r="BJ27" s="10"/>
      <c r="BK27" s="24"/>
      <c r="BL27" s="45"/>
      <c r="BM27" s="51"/>
      <c r="BN27" s="174"/>
    </row>
    <row r="28" spans="1:66" s="134" customFormat="1" x14ac:dyDescent="0.2">
      <c r="A28" s="138" t="s">
        <v>50</v>
      </c>
      <c r="B28" s="10">
        <v>6.1</v>
      </c>
      <c r="C28" s="3"/>
      <c r="D28" s="45">
        <v>21.1</v>
      </c>
      <c r="E28" s="51"/>
      <c r="F28" s="10">
        <v>27.7</v>
      </c>
      <c r="G28" s="24"/>
      <c r="H28" s="45">
        <v>27.5</v>
      </c>
      <c r="I28" s="51"/>
      <c r="J28" s="10">
        <v>12</v>
      </c>
      <c r="K28" s="24"/>
      <c r="L28" s="45">
        <v>-4.8</v>
      </c>
      <c r="M28" s="51"/>
      <c r="N28" s="10">
        <v>6.7</v>
      </c>
      <c r="O28" s="24"/>
      <c r="P28" s="45">
        <v>4.8</v>
      </c>
      <c r="Q28" s="51"/>
      <c r="R28" s="10">
        <v>-1.6</v>
      </c>
      <c r="S28" s="24"/>
      <c r="T28" s="45">
        <v>-3.6789999999999998</v>
      </c>
      <c r="U28" s="51"/>
      <c r="V28" s="10">
        <v>-1.8</v>
      </c>
      <c r="W28" s="24"/>
      <c r="X28" s="45">
        <v>2.5</v>
      </c>
      <c r="Y28" s="51"/>
      <c r="Z28" s="10">
        <v>5.0999999999999996</v>
      </c>
      <c r="AA28" s="24"/>
      <c r="AB28" s="45">
        <v>4</v>
      </c>
      <c r="AC28" s="51"/>
      <c r="AD28" s="10">
        <v>13.4</v>
      </c>
      <c r="AE28" s="24"/>
      <c r="AF28" s="45">
        <v>10.3</v>
      </c>
      <c r="AG28" s="51"/>
      <c r="AH28" s="10">
        <v>2.7</v>
      </c>
      <c r="AI28" s="24"/>
      <c r="AJ28" s="45">
        <v>0.7</v>
      </c>
      <c r="AK28" s="51"/>
      <c r="AL28" s="10">
        <v>-5.9</v>
      </c>
      <c r="AM28" s="24"/>
      <c r="AN28" s="45">
        <v>-13.7</v>
      </c>
      <c r="AO28" s="51"/>
      <c r="AP28" s="10">
        <v>-3.89</v>
      </c>
      <c r="AQ28" s="24"/>
      <c r="AR28" s="45">
        <v>-16.2</v>
      </c>
      <c r="AS28" s="51"/>
      <c r="AT28" s="10">
        <v>-11.4</v>
      </c>
      <c r="AU28" s="24"/>
      <c r="AV28" s="45">
        <v>-13.4</v>
      </c>
      <c r="AW28" s="51"/>
      <c r="AX28" s="10">
        <v>66</v>
      </c>
      <c r="AY28" s="24"/>
      <c r="AZ28" s="45">
        <v>-10.9</v>
      </c>
      <c r="BA28" s="51"/>
      <c r="BB28" s="10">
        <v>-10.456</v>
      </c>
      <c r="BC28" s="24"/>
      <c r="BD28" s="45">
        <v>-19.100000000000001</v>
      </c>
      <c r="BE28" s="51"/>
      <c r="BF28" s="10">
        <v>-9.6999999999999993</v>
      </c>
      <c r="BG28" s="24"/>
      <c r="BH28" s="45">
        <v>-51.6</v>
      </c>
      <c r="BI28" s="51"/>
      <c r="BJ28" s="10">
        <v>-12.1</v>
      </c>
      <c r="BK28" s="24"/>
      <c r="BL28" s="45">
        <v>-48.4</v>
      </c>
      <c r="BM28" s="51"/>
      <c r="BN28" s="174"/>
    </row>
    <row r="29" spans="1:66" s="134" customFormat="1" x14ac:dyDescent="0.2">
      <c r="A29" s="138" t="s">
        <v>51</v>
      </c>
      <c r="B29" s="10"/>
      <c r="C29" s="3"/>
      <c r="D29" s="45"/>
      <c r="E29" s="51"/>
      <c r="F29" s="10"/>
      <c r="G29" s="24"/>
      <c r="H29" s="45"/>
      <c r="I29" s="51"/>
      <c r="J29" s="10"/>
      <c r="K29" s="24"/>
      <c r="L29" s="45"/>
      <c r="M29" s="51"/>
      <c r="N29" s="10"/>
      <c r="O29" s="24"/>
      <c r="P29" s="45"/>
      <c r="Q29" s="51"/>
      <c r="R29" s="10"/>
      <c r="S29" s="24"/>
      <c r="T29" s="45"/>
      <c r="U29" s="51"/>
      <c r="V29" s="10"/>
      <c r="W29" s="24"/>
      <c r="X29" s="45"/>
      <c r="Y29" s="51"/>
      <c r="Z29" s="10"/>
      <c r="AA29" s="24"/>
      <c r="AB29" s="45"/>
      <c r="AC29" s="51"/>
      <c r="AD29" s="10"/>
      <c r="AE29" s="24"/>
      <c r="AF29" s="45"/>
      <c r="AG29" s="51"/>
      <c r="AH29" s="10"/>
      <c r="AI29" s="24"/>
      <c r="AJ29" s="45"/>
      <c r="AK29" s="51"/>
      <c r="AL29" s="10"/>
      <c r="AM29" s="24"/>
      <c r="AN29" s="45"/>
      <c r="AO29" s="51"/>
      <c r="AP29" s="10"/>
      <c r="AQ29" s="24"/>
      <c r="AR29" s="45">
        <v>-0.3</v>
      </c>
      <c r="AS29" s="51"/>
      <c r="AT29" s="10">
        <v>-0.1</v>
      </c>
      <c r="AU29" s="24"/>
      <c r="AV29" s="45">
        <v>-0.2</v>
      </c>
      <c r="AW29" s="51"/>
      <c r="AX29" s="10">
        <v>0</v>
      </c>
      <c r="AY29" s="24"/>
      <c r="AZ29" s="45">
        <v>0.3</v>
      </c>
      <c r="BA29" s="51"/>
      <c r="BB29" s="10">
        <v>0</v>
      </c>
      <c r="BC29" s="24"/>
      <c r="BD29" s="45">
        <v>0</v>
      </c>
      <c r="BE29" s="51"/>
      <c r="BF29" s="10">
        <v>0</v>
      </c>
      <c r="BG29" s="24"/>
      <c r="BH29" s="45">
        <v>0</v>
      </c>
      <c r="BI29" s="51"/>
      <c r="BJ29" s="10">
        <v>0</v>
      </c>
      <c r="BK29" s="24"/>
      <c r="BL29" s="45">
        <v>0</v>
      </c>
      <c r="BM29" s="51"/>
      <c r="BN29" s="174"/>
    </row>
    <row r="30" spans="1:66" s="134" customFormat="1" x14ac:dyDescent="0.2">
      <c r="A30" s="138" t="s">
        <v>52</v>
      </c>
      <c r="B30" s="10">
        <v>8.6999999999999993</v>
      </c>
      <c r="C30" s="3"/>
      <c r="D30" s="45">
        <v>-15.2</v>
      </c>
      <c r="E30" s="51"/>
      <c r="F30" s="10">
        <v>-9.6</v>
      </c>
      <c r="G30" s="24"/>
      <c r="H30" s="45">
        <v>-49.2</v>
      </c>
      <c r="I30" s="51"/>
      <c r="J30" s="10">
        <v>-12.7</v>
      </c>
      <c r="K30" s="24"/>
      <c r="L30" s="45">
        <v>-39.799999999999997</v>
      </c>
      <c r="M30" s="51"/>
      <c r="N30" s="10">
        <v>24.3</v>
      </c>
      <c r="O30" s="24"/>
      <c r="P30" s="45">
        <v>23.623999999999999</v>
      </c>
      <c r="Q30" s="51"/>
      <c r="R30" s="10">
        <v>45.6</v>
      </c>
      <c r="S30" s="24"/>
      <c r="T30" s="45">
        <v>32.1</v>
      </c>
      <c r="U30" s="51"/>
      <c r="V30" s="10">
        <v>19.5</v>
      </c>
      <c r="W30" s="24"/>
      <c r="X30" s="45">
        <v>-10.8</v>
      </c>
      <c r="Y30" s="51"/>
      <c r="Z30" s="10">
        <v>23</v>
      </c>
      <c r="AA30" s="24"/>
      <c r="AB30" s="45">
        <v>-27.1</v>
      </c>
      <c r="AC30" s="51"/>
      <c r="AD30" s="10">
        <v>38.200000000000003</v>
      </c>
      <c r="AE30" s="24"/>
      <c r="AF30" s="45">
        <v>22.1</v>
      </c>
      <c r="AG30" s="51"/>
      <c r="AH30" s="10">
        <v>-4.8</v>
      </c>
      <c r="AI30" s="24"/>
      <c r="AJ30" s="45">
        <v>-53</v>
      </c>
      <c r="AK30" s="51"/>
      <c r="AL30" s="10">
        <v>48.1</v>
      </c>
      <c r="AM30" s="24"/>
      <c r="AN30" s="45">
        <v>-29.7</v>
      </c>
      <c r="AO30" s="51"/>
      <c r="AP30" s="10">
        <v>28.120999999999999</v>
      </c>
      <c r="AQ30" s="24"/>
      <c r="AR30" s="45">
        <v>-51.4</v>
      </c>
      <c r="AS30" s="51"/>
      <c r="AT30" s="10">
        <v>25.1</v>
      </c>
      <c r="AU30" s="24"/>
      <c r="AV30" s="45">
        <v>-69.2</v>
      </c>
      <c r="AW30" s="51"/>
      <c r="AX30" s="10">
        <v>-19.600000000000001</v>
      </c>
      <c r="AY30" s="24"/>
      <c r="AZ30" s="45">
        <v>-48.4</v>
      </c>
      <c r="BA30" s="51"/>
      <c r="BB30" s="10">
        <v>2.3479999999999999</v>
      </c>
      <c r="BC30" s="24"/>
      <c r="BD30" s="45">
        <v>-45.7</v>
      </c>
      <c r="BE30" s="51"/>
      <c r="BF30" s="10">
        <v>-16.3</v>
      </c>
      <c r="BG30" s="24"/>
      <c r="BH30" s="45">
        <v>-132.6</v>
      </c>
      <c r="BI30" s="51"/>
      <c r="BJ30" s="10">
        <v>-12.2</v>
      </c>
      <c r="BK30" s="24"/>
      <c r="BL30" s="45">
        <v>-113.6</v>
      </c>
      <c r="BM30" s="51"/>
      <c r="BN30" s="174"/>
    </row>
    <row r="31" spans="1:66" s="134" customFormat="1" x14ac:dyDescent="0.2">
      <c r="A31" s="138"/>
      <c r="B31" s="10"/>
      <c r="C31" s="3"/>
      <c r="D31" s="45"/>
      <c r="E31" s="51"/>
      <c r="F31" s="10"/>
      <c r="G31" s="24"/>
      <c r="H31" s="45"/>
      <c r="I31" s="51"/>
      <c r="J31" s="10"/>
      <c r="K31" s="24"/>
      <c r="L31" s="45"/>
      <c r="M31" s="51"/>
      <c r="N31" s="10"/>
      <c r="O31" s="24"/>
      <c r="P31" s="45"/>
      <c r="Q31" s="51"/>
      <c r="R31" s="10"/>
      <c r="S31" s="24"/>
      <c r="T31" s="45"/>
      <c r="U31" s="51"/>
      <c r="V31" s="10"/>
      <c r="W31" s="24"/>
      <c r="X31" s="45"/>
      <c r="Y31" s="51"/>
      <c r="Z31" s="10"/>
      <c r="AA31" s="24"/>
      <c r="AB31" s="45"/>
      <c r="AC31" s="51"/>
      <c r="AD31" s="10"/>
      <c r="AE31" s="24"/>
      <c r="AF31" s="45"/>
      <c r="AG31" s="51"/>
      <c r="AH31" s="10"/>
      <c r="AI31" s="24"/>
      <c r="AJ31" s="45"/>
      <c r="AK31" s="51"/>
      <c r="AL31" s="10"/>
      <c r="AM31" s="24"/>
      <c r="AN31" s="45"/>
      <c r="AO31" s="51"/>
      <c r="AP31" s="10"/>
      <c r="AQ31" s="24"/>
      <c r="AR31" s="45"/>
      <c r="AS31" s="51"/>
      <c r="AT31" s="10"/>
      <c r="AU31" s="24"/>
      <c r="AV31" s="45"/>
      <c r="AW31" s="51"/>
      <c r="AX31" s="10"/>
      <c r="AY31" s="24"/>
      <c r="AZ31" s="45"/>
      <c r="BA31" s="51"/>
      <c r="BB31" s="10"/>
      <c r="BC31" s="24"/>
      <c r="BD31" s="45"/>
      <c r="BE31" s="51"/>
      <c r="BF31" s="10"/>
      <c r="BG31" s="24"/>
      <c r="BH31" s="45"/>
      <c r="BI31" s="51"/>
      <c r="BJ31" s="10"/>
      <c r="BK31" s="24"/>
      <c r="BL31" s="45"/>
      <c r="BM31" s="51"/>
      <c r="BN31" s="174"/>
    </row>
    <row r="32" spans="1:66" s="134" customFormat="1" x14ac:dyDescent="0.2">
      <c r="A32" s="139" t="s">
        <v>53</v>
      </c>
      <c r="B32" s="11">
        <v>-20.500000000000025</v>
      </c>
      <c r="C32" s="4"/>
      <c r="D32" s="47">
        <v>40.499999999999957</v>
      </c>
      <c r="E32" s="52"/>
      <c r="F32" s="11">
        <v>30.599999999999966</v>
      </c>
      <c r="G32" s="25"/>
      <c r="H32" s="47">
        <v>109.79999999999991</v>
      </c>
      <c r="I32" s="52"/>
      <c r="J32" s="11">
        <v>23.999999999999996</v>
      </c>
      <c r="K32" s="25"/>
      <c r="L32" s="47">
        <v>68.900000000000119</v>
      </c>
      <c r="M32" s="52"/>
      <c r="N32" s="11">
        <v>-52</v>
      </c>
      <c r="O32" s="25"/>
      <c r="P32" s="47">
        <v>-43.683000000000035</v>
      </c>
      <c r="Q32" s="52"/>
      <c r="R32" s="11">
        <v>-89.900000000000034</v>
      </c>
      <c r="S32" s="25"/>
      <c r="T32" s="47">
        <v>-52.119000000000092</v>
      </c>
      <c r="U32" s="52"/>
      <c r="V32" s="11">
        <v>-37.084999999999965</v>
      </c>
      <c r="W32" s="25"/>
      <c r="X32" s="47">
        <v>37.338000000000008</v>
      </c>
      <c r="Y32" s="52"/>
      <c r="Z32" s="11">
        <v>-32.100000000000023</v>
      </c>
      <c r="AA32" s="25"/>
      <c r="AB32" s="47">
        <v>64.8</v>
      </c>
      <c r="AC32" s="52"/>
      <c r="AD32" s="11">
        <v>-62.3</v>
      </c>
      <c r="AE32" s="25"/>
      <c r="AF32" s="47">
        <v>-65.5</v>
      </c>
      <c r="AG32" s="52"/>
      <c r="AH32" s="11">
        <v>12.1</v>
      </c>
      <c r="AI32" s="25"/>
      <c r="AJ32" s="47">
        <v>87</v>
      </c>
      <c r="AK32" s="52"/>
      <c r="AL32" s="82">
        <v>-75.2</v>
      </c>
      <c r="AM32" s="25"/>
      <c r="AN32" s="47">
        <v>93.4</v>
      </c>
      <c r="AO32" s="52"/>
      <c r="AP32" s="82">
        <v>-66.096000000000004</v>
      </c>
      <c r="AQ32" s="25"/>
      <c r="AR32" s="47">
        <v>107.8</v>
      </c>
      <c r="AS32" s="52"/>
      <c r="AT32" s="82">
        <v>-20.8</v>
      </c>
      <c r="AU32" s="25"/>
      <c r="AV32" s="47">
        <v>139.5</v>
      </c>
      <c r="AW32" s="52"/>
      <c r="AX32" s="82">
        <v>140.69999999999999</v>
      </c>
      <c r="AY32" s="25"/>
      <c r="AZ32" s="47">
        <v>100</v>
      </c>
      <c r="BA32" s="52"/>
      <c r="BB32" s="82">
        <v>1.2</v>
      </c>
      <c r="BC32" s="25"/>
      <c r="BD32" s="127">
        <v>-124.2</v>
      </c>
      <c r="BE32" s="52"/>
      <c r="BF32" s="82">
        <v>22.1</v>
      </c>
      <c r="BG32" s="25"/>
      <c r="BH32" s="127">
        <v>105.2</v>
      </c>
      <c r="BI32" s="52"/>
      <c r="BJ32" s="82">
        <v>1.6</v>
      </c>
      <c r="BK32" s="25"/>
      <c r="BL32" s="127">
        <v>79.5</v>
      </c>
      <c r="BM32" s="52"/>
      <c r="BN32" s="174"/>
    </row>
    <row r="33" spans="1:66" s="134" customFormat="1" x14ac:dyDescent="0.2">
      <c r="A33" s="139" t="s">
        <v>54</v>
      </c>
      <c r="B33" s="11"/>
      <c r="C33" s="4"/>
      <c r="D33" s="47">
        <v>22.7</v>
      </c>
      <c r="E33" s="52"/>
      <c r="F33" s="11">
        <v>4.7</v>
      </c>
      <c r="G33" s="25"/>
      <c r="H33" s="47">
        <v>80.599999999999994</v>
      </c>
      <c r="I33" s="52"/>
      <c r="J33" s="11">
        <v>26.3</v>
      </c>
      <c r="K33" s="25"/>
      <c r="L33" s="47">
        <v>84.7</v>
      </c>
      <c r="M33" s="52"/>
      <c r="N33" s="11">
        <v>-46.5</v>
      </c>
      <c r="O33" s="25"/>
      <c r="P33" s="47">
        <v>-31.6</v>
      </c>
      <c r="Q33" s="52"/>
      <c r="R33" s="11">
        <v>-44.5</v>
      </c>
      <c r="S33" s="25"/>
      <c r="T33" s="47">
        <v>21.4</v>
      </c>
      <c r="U33" s="52"/>
      <c r="V33" s="11">
        <v>-31.5</v>
      </c>
      <c r="W33" s="25"/>
      <c r="X33" s="47">
        <v>37.4</v>
      </c>
      <c r="Y33" s="52"/>
      <c r="Z33" s="11">
        <v>-38.1</v>
      </c>
      <c r="AA33" s="25"/>
      <c r="AB33" s="47">
        <v>69.2</v>
      </c>
      <c r="AC33" s="52"/>
      <c r="AD33" s="11">
        <v>-62.1</v>
      </c>
      <c r="AE33" s="25"/>
      <c r="AF33" s="47">
        <v>-49.3</v>
      </c>
      <c r="AG33" s="52"/>
      <c r="AH33" s="11">
        <v>17.5</v>
      </c>
      <c r="AI33" s="25"/>
      <c r="AJ33" s="47">
        <v>112.7</v>
      </c>
      <c r="AK33" s="52"/>
      <c r="AL33" s="11">
        <v>-65.7</v>
      </c>
      <c r="AM33" s="25"/>
      <c r="AN33" s="47">
        <v>129</v>
      </c>
      <c r="AO33" s="52"/>
      <c r="AP33" s="11">
        <v>-35.9</v>
      </c>
      <c r="AQ33" s="25"/>
      <c r="AR33" s="47">
        <v>174.3</v>
      </c>
      <c r="AS33" s="52"/>
      <c r="AT33" s="11">
        <v>19.399999999999999</v>
      </c>
      <c r="AU33" s="25"/>
      <c r="AV33" s="47">
        <v>220.6</v>
      </c>
      <c r="AW33" s="52"/>
      <c r="AX33" s="11">
        <v>159</v>
      </c>
      <c r="AY33" s="25"/>
      <c r="AZ33" s="47">
        <v>335.5</v>
      </c>
      <c r="BA33" s="52"/>
      <c r="BB33" s="11">
        <v>13.1</v>
      </c>
      <c r="BC33" s="25"/>
      <c r="BD33" s="47">
        <v>-8.8000000000000007</v>
      </c>
      <c r="BE33" s="52"/>
      <c r="BF33" s="11">
        <v>90.1</v>
      </c>
      <c r="BG33" s="25"/>
      <c r="BH33" s="47">
        <v>315.60000000000002</v>
      </c>
      <c r="BI33" s="52"/>
      <c r="BJ33" s="11">
        <v>30.3</v>
      </c>
      <c r="BK33" s="25"/>
      <c r="BL33" s="47">
        <v>269.5</v>
      </c>
      <c r="BM33" s="52"/>
      <c r="BN33" s="174"/>
    </row>
    <row r="34" spans="1:66" s="134" customFormat="1" x14ac:dyDescent="0.2">
      <c r="A34" s="140"/>
      <c r="B34" s="11"/>
      <c r="C34" s="4"/>
      <c r="D34" s="47"/>
      <c r="E34" s="52"/>
      <c r="F34" s="11"/>
      <c r="G34" s="25"/>
      <c r="H34" s="47"/>
      <c r="I34" s="52"/>
      <c r="J34" s="11"/>
      <c r="K34" s="25"/>
      <c r="L34" s="47"/>
      <c r="M34" s="52"/>
      <c r="N34" s="11"/>
      <c r="O34" s="25"/>
      <c r="P34" s="47"/>
      <c r="Q34" s="52"/>
      <c r="R34" s="11"/>
      <c r="S34" s="25"/>
      <c r="T34" s="47"/>
      <c r="U34" s="52"/>
      <c r="V34" s="11"/>
      <c r="W34" s="25"/>
      <c r="X34" s="47"/>
      <c r="Y34" s="52"/>
      <c r="Z34" s="11"/>
      <c r="AA34" s="25"/>
      <c r="AB34" s="47"/>
      <c r="AC34" s="52"/>
      <c r="AD34" s="11"/>
      <c r="AE34" s="25"/>
      <c r="AF34" s="47"/>
      <c r="AG34" s="52"/>
      <c r="AH34" s="11"/>
      <c r="AI34" s="25"/>
      <c r="AJ34" s="47"/>
      <c r="AK34" s="52"/>
      <c r="AL34" s="11"/>
      <c r="AM34" s="25"/>
      <c r="AN34" s="47"/>
      <c r="AO34" s="52"/>
      <c r="AP34" s="11"/>
      <c r="AQ34" s="25"/>
      <c r="AR34" s="47"/>
      <c r="AS34" s="52"/>
      <c r="AT34" s="11"/>
      <c r="AU34" s="25"/>
      <c r="AV34" s="47"/>
      <c r="AW34" s="52"/>
      <c r="AX34" s="11"/>
      <c r="AY34" s="25"/>
      <c r="AZ34" s="47"/>
      <c r="BA34" s="52"/>
      <c r="BB34" s="11"/>
      <c r="BC34" s="25"/>
      <c r="BD34" s="47"/>
      <c r="BE34" s="52"/>
      <c r="BF34" s="11"/>
      <c r="BG34" s="25"/>
      <c r="BH34" s="47"/>
      <c r="BI34" s="52"/>
      <c r="BJ34" s="11"/>
      <c r="BK34" s="25"/>
      <c r="BL34" s="47"/>
      <c r="BM34" s="52"/>
      <c r="BN34" s="174"/>
    </row>
    <row r="35" spans="1:66" s="134" customFormat="1" ht="25.5" x14ac:dyDescent="0.2">
      <c r="A35" s="139" t="s">
        <v>55</v>
      </c>
      <c r="B35" s="11"/>
      <c r="C35" s="4"/>
      <c r="D35" s="47"/>
      <c r="E35" s="52"/>
      <c r="F35" s="11"/>
      <c r="G35" s="25"/>
      <c r="H35" s="47"/>
      <c r="I35" s="52"/>
      <c r="J35" s="11"/>
      <c r="K35" s="25"/>
      <c r="L35" s="47"/>
      <c r="M35" s="52"/>
      <c r="N35" s="11"/>
      <c r="O35" s="25"/>
      <c r="P35" s="47"/>
      <c r="Q35" s="52"/>
      <c r="R35" s="11"/>
      <c r="S35" s="25"/>
      <c r="T35" s="47"/>
      <c r="U35" s="52"/>
      <c r="V35" s="11"/>
      <c r="W35" s="25"/>
      <c r="X35" s="47"/>
      <c r="Y35" s="52"/>
      <c r="Z35" s="11"/>
      <c r="AA35" s="25"/>
      <c r="AB35" s="47"/>
      <c r="AC35" s="52"/>
      <c r="AD35" s="11"/>
      <c r="AE35" s="25"/>
      <c r="AF35" s="47"/>
      <c r="AG35" s="52"/>
      <c r="AH35" s="11"/>
      <c r="AI35" s="25"/>
      <c r="AJ35" s="47"/>
      <c r="AK35" s="52"/>
      <c r="AL35" s="11"/>
      <c r="AM35" s="25"/>
      <c r="AN35" s="47"/>
      <c r="AO35" s="52"/>
      <c r="AP35" s="11"/>
      <c r="AQ35" s="25"/>
      <c r="AR35" s="47"/>
      <c r="AS35" s="52"/>
      <c r="AT35" s="11"/>
      <c r="AU35" s="25"/>
      <c r="AV35" s="47"/>
      <c r="AW35" s="52"/>
      <c r="AX35" s="11"/>
      <c r="AY35" s="25"/>
      <c r="AZ35" s="47"/>
      <c r="BA35" s="52"/>
      <c r="BB35" s="11">
        <v>0.9</v>
      </c>
      <c r="BC35" s="25"/>
      <c r="BD35" s="47">
        <v>-125.6</v>
      </c>
      <c r="BE35" s="52"/>
      <c r="BF35" s="11">
        <v>21.1</v>
      </c>
      <c r="BG35" s="25"/>
      <c r="BH35" s="47">
        <v>103.1</v>
      </c>
      <c r="BI35" s="52"/>
      <c r="BJ35" s="11">
        <v>0.9</v>
      </c>
      <c r="BK35" s="25"/>
      <c r="BL35" s="47">
        <v>79.099999999999994</v>
      </c>
      <c r="BM35" s="52"/>
      <c r="BN35" s="174"/>
    </row>
    <row r="36" spans="1:66" s="134" customFormat="1" ht="25.5" x14ac:dyDescent="0.2">
      <c r="A36" s="139" t="s">
        <v>56</v>
      </c>
      <c r="B36" s="11"/>
      <c r="C36" s="4"/>
      <c r="D36" s="47"/>
      <c r="E36" s="52"/>
      <c r="F36" s="11"/>
      <c r="G36" s="25"/>
      <c r="H36" s="47"/>
      <c r="I36" s="52"/>
      <c r="J36" s="11"/>
      <c r="K36" s="25"/>
      <c r="L36" s="47"/>
      <c r="M36" s="52"/>
      <c r="N36" s="11"/>
      <c r="O36" s="25"/>
      <c r="P36" s="47"/>
      <c r="Q36" s="52"/>
      <c r="R36" s="11"/>
      <c r="S36" s="25"/>
      <c r="T36" s="47"/>
      <c r="U36" s="52"/>
      <c r="V36" s="11"/>
      <c r="W36" s="25"/>
      <c r="X36" s="47"/>
      <c r="Y36" s="52"/>
      <c r="Z36" s="11"/>
      <c r="AA36" s="25"/>
      <c r="AB36" s="47"/>
      <c r="AC36" s="52"/>
      <c r="AD36" s="11"/>
      <c r="AE36" s="25"/>
      <c r="AF36" s="47"/>
      <c r="AG36" s="52"/>
      <c r="AH36" s="11"/>
      <c r="AI36" s="25"/>
      <c r="AJ36" s="47"/>
      <c r="AK36" s="52"/>
      <c r="AL36" s="11"/>
      <c r="AM36" s="25"/>
      <c r="AN36" s="47"/>
      <c r="AO36" s="52"/>
      <c r="AP36" s="11"/>
      <c r="AQ36" s="25"/>
      <c r="AR36" s="47"/>
      <c r="AS36" s="52"/>
      <c r="AT36" s="11"/>
      <c r="AU36" s="25"/>
      <c r="AV36" s="47"/>
      <c r="AW36" s="52"/>
      <c r="AX36" s="11"/>
      <c r="AY36" s="25"/>
      <c r="AZ36" s="47"/>
      <c r="BA36" s="52"/>
      <c r="BB36" s="11">
        <v>12.8</v>
      </c>
      <c r="BC36" s="25"/>
      <c r="BD36" s="47">
        <v>-10.199999999999999</v>
      </c>
      <c r="BE36" s="52"/>
      <c r="BF36" s="11">
        <v>89.1</v>
      </c>
      <c r="BG36" s="25"/>
      <c r="BH36" s="47">
        <v>313.5</v>
      </c>
      <c r="BI36" s="52"/>
      <c r="BJ36" s="11">
        <v>29.6</v>
      </c>
      <c r="BK36" s="25"/>
      <c r="BL36" s="47">
        <v>269</v>
      </c>
      <c r="BM36" s="52"/>
      <c r="BN36" s="174"/>
    </row>
    <row r="37" spans="1:66" s="134" customFormat="1" x14ac:dyDescent="0.2">
      <c r="A37" s="140"/>
      <c r="B37" s="11"/>
      <c r="C37" s="4"/>
      <c r="D37" s="47"/>
      <c r="E37" s="52"/>
      <c r="F37" s="11"/>
      <c r="G37" s="25"/>
      <c r="H37" s="47"/>
      <c r="I37" s="52"/>
      <c r="J37" s="11"/>
      <c r="K37" s="25"/>
      <c r="L37" s="47"/>
      <c r="M37" s="52"/>
      <c r="N37" s="11"/>
      <c r="O37" s="25"/>
      <c r="P37" s="47"/>
      <c r="Q37" s="52"/>
      <c r="R37" s="11"/>
      <c r="S37" s="25"/>
      <c r="T37" s="47"/>
      <c r="U37" s="52"/>
      <c r="V37" s="11"/>
      <c r="W37" s="25"/>
      <c r="X37" s="47"/>
      <c r="Y37" s="52"/>
      <c r="Z37" s="11"/>
      <c r="AA37" s="25"/>
      <c r="AB37" s="47"/>
      <c r="AC37" s="52"/>
      <c r="AD37" s="11"/>
      <c r="AE37" s="25"/>
      <c r="AF37" s="47"/>
      <c r="AG37" s="52"/>
      <c r="AH37" s="11"/>
      <c r="AI37" s="25"/>
      <c r="AJ37" s="47"/>
      <c r="AK37" s="52"/>
      <c r="AL37" s="11"/>
      <c r="AM37" s="25"/>
      <c r="AN37" s="47"/>
      <c r="AO37" s="52"/>
      <c r="AP37" s="11"/>
      <c r="AQ37" s="25"/>
      <c r="AR37" s="47"/>
      <c r="AS37" s="52"/>
      <c r="AT37" s="11"/>
      <c r="AU37" s="25"/>
      <c r="AV37" s="47"/>
      <c r="AW37" s="52"/>
      <c r="AX37" s="11"/>
      <c r="AY37" s="25"/>
      <c r="AZ37" s="47"/>
      <c r="BA37" s="52"/>
      <c r="BB37" s="11"/>
      <c r="BC37" s="25"/>
      <c r="BD37" s="47"/>
      <c r="BE37" s="52"/>
      <c r="BF37" s="11"/>
      <c r="BG37" s="25"/>
      <c r="BH37" s="47"/>
      <c r="BI37" s="52"/>
      <c r="BJ37" s="11"/>
      <c r="BK37" s="25"/>
      <c r="BL37" s="47"/>
      <c r="BM37" s="52"/>
      <c r="BN37" s="174"/>
    </row>
    <row r="38" spans="1:66" s="162" customFormat="1" x14ac:dyDescent="0.2">
      <c r="A38" s="138" t="s">
        <v>57</v>
      </c>
      <c r="B38" s="10">
        <v>97.1</v>
      </c>
      <c r="C38" s="3"/>
      <c r="D38" s="45">
        <v>88</v>
      </c>
      <c r="E38" s="51"/>
      <c r="F38" s="10">
        <v>94.7</v>
      </c>
      <c r="G38" s="24"/>
      <c r="H38" s="45">
        <v>96</v>
      </c>
      <c r="I38" s="51"/>
      <c r="J38" s="10">
        <v>99.2</v>
      </c>
      <c r="K38" s="24"/>
      <c r="L38" s="45">
        <v>97.2</v>
      </c>
      <c r="M38" s="51"/>
      <c r="N38" s="43">
        <v>96.7</v>
      </c>
      <c r="O38" s="24"/>
      <c r="P38" s="45">
        <v>96.54</v>
      </c>
      <c r="Q38" s="51"/>
      <c r="R38" s="43">
        <v>96.861999999999995</v>
      </c>
      <c r="S38" s="24"/>
      <c r="T38" s="45">
        <v>96.960999999999999</v>
      </c>
      <c r="U38" s="51"/>
      <c r="V38" s="43">
        <v>95.864999999999995</v>
      </c>
      <c r="W38" s="24"/>
      <c r="X38" s="45">
        <v>95.632000000000005</v>
      </c>
      <c r="Y38" s="51"/>
      <c r="Z38" s="10">
        <v>95.864999999999995</v>
      </c>
      <c r="AA38" s="24"/>
      <c r="AB38" s="45">
        <v>97.3</v>
      </c>
      <c r="AC38" s="51"/>
      <c r="AD38" s="11">
        <v>104.5</v>
      </c>
      <c r="AE38" s="24"/>
      <c r="AF38" s="45">
        <v>107.3</v>
      </c>
      <c r="AG38" s="51"/>
      <c r="AH38" s="11">
        <v>112.9</v>
      </c>
      <c r="AI38" s="24"/>
      <c r="AJ38" s="45">
        <v>113.3</v>
      </c>
      <c r="AK38" s="51"/>
      <c r="AL38" s="11">
        <v>115.9</v>
      </c>
      <c r="AM38" s="24"/>
      <c r="AN38" s="47">
        <v>114.2</v>
      </c>
      <c r="AO38" s="51"/>
      <c r="AP38" s="11">
        <v>111.4</v>
      </c>
      <c r="AQ38" s="24"/>
      <c r="AR38" s="47">
        <v>119.7</v>
      </c>
      <c r="AS38" s="51"/>
      <c r="AT38" s="11">
        <v>109.5</v>
      </c>
      <c r="AU38" s="24"/>
      <c r="AV38" s="47">
        <v>122.4</v>
      </c>
      <c r="AW38" s="51"/>
      <c r="AX38" s="11">
        <v>120.5</v>
      </c>
      <c r="AY38" s="24"/>
      <c r="AZ38" s="47">
        <v>119.3</v>
      </c>
      <c r="BA38" s="51"/>
      <c r="BB38" s="11">
        <v>111.816</v>
      </c>
      <c r="BC38" s="24"/>
      <c r="BD38" s="47">
        <v>112.1</v>
      </c>
      <c r="BE38" s="51"/>
      <c r="BF38" s="11">
        <v>121.3</v>
      </c>
      <c r="BG38" s="24"/>
      <c r="BH38" s="47">
        <v>126.3</v>
      </c>
      <c r="BI38" s="51"/>
      <c r="BJ38" s="11">
        <v>123.47799999999999</v>
      </c>
      <c r="BK38" s="24"/>
      <c r="BL38" s="47">
        <v>127.3</v>
      </c>
      <c r="BM38" s="51"/>
      <c r="BN38" s="174"/>
    </row>
    <row r="39" spans="1:66" s="162" customFormat="1" x14ac:dyDescent="0.2">
      <c r="A39" s="138" t="s">
        <v>58</v>
      </c>
      <c r="B39" s="10"/>
      <c r="C39" s="3"/>
      <c r="D39" s="45"/>
      <c r="E39" s="51"/>
      <c r="F39" s="10"/>
      <c r="G39" s="24"/>
      <c r="H39" s="45"/>
      <c r="I39" s="51"/>
      <c r="J39" s="10"/>
      <c r="K39" s="24"/>
      <c r="L39" s="45"/>
      <c r="M39" s="51"/>
      <c r="N39" s="43"/>
      <c r="O39" s="24"/>
      <c r="P39" s="45"/>
      <c r="Q39" s="51"/>
      <c r="R39" s="43"/>
      <c r="S39" s="24"/>
      <c r="T39" s="45"/>
      <c r="U39" s="51"/>
      <c r="V39" s="43"/>
      <c r="W39" s="24"/>
      <c r="X39" s="45"/>
      <c r="Y39" s="51"/>
      <c r="Z39" s="11"/>
      <c r="AA39" s="24"/>
      <c r="AB39" s="45"/>
      <c r="AC39" s="51"/>
      <c r="AD39" s="11"/>
      <c r="AE39" s="24"/>
      <c r="AF39" s="45"/>
      <c r="AG39" s="51"/>
      <c r="AH39" s="11"/>
      <c r="AI39" s="24"/>
      <c r="AJ39" s="45"/>
      <c r="AK39" s="51"/>
      <c r="AL39" s="11"/>
      <c r="AM39" s="24"/>
      <c r="AN39" s="47"/>
      <c r="AO39" s="51"/>
      <c r="AP39" s="11">
        <v>111.4</v>
      </c>
      <c r="AQ39" s="24"/>
      <c r="AR39" s="47">
        <v>119.7</v>
      </c>
      <c r="AS39" s="51"/>
      <c r="AT39" s="11">
        <v>122.6</v>
      </c>
      <c r="AU39" s="24"/>
      <c r="AV39" s="47">
        <v>122.4</v>
      </c>
      <c r="AW39" s="51"/>
      <c r="AX39" s="11">
        <v>120.5</v>
      </c>
      <c r="AY39" s="24"/>
      <c r="AZ39" s="47">
        <v>119.3</v>
      </c>
      <c r="BA39" s="51"/>
      <c r="BB39" s="11">
        <v>119.3</v>
      </c>
      <c r="BC39" s="24"/>
      <c r="BD39" s="47">
        <v>112.1</v>
      </c>
      <c r="BE39" s="51"/>
      <c r="BF39" s="11">
        <v>125.7</v>
      </c>
      <c r="BG39" s="24"/>
      <c r="BH39" s="47">
        <v>126.3</v>
      </c>
      <c r="BI39" s="51"/>
      <c r="BJ39" s="11">
        <v>127.84</v>
      </c>
      <c r="BK39" s="24"/>
      <c r="BL39" s="47">
        <v>127.3</v>
      </c>
      <c r="BM39" s="51"/>
      <c r="BN39" s="174"/>
    </row>
    <row r="40" spans="1:66" s="162" customFormat="1" x14ac:dyDescent="0.2">
      <c r="A40" s="137" t="s">
        <v>59</v>
      </c>
      <c r="B40" s="36">
        <v>-0.18</v>
      </c>
      <c r="C40" s="37"/>
      <c r="D40" s="53">
        <v>0.46</v>
      </c>
      <c r="E40" s="54"/>
      <c r="F40" s="36">
        <v>0.32</v>
      </c>
      <c r="G40" s="38"/>
      <c r="H40" s="53">
        <v>1.1399999999999999</v>
      </c>
      <c r="I40" s="54"/>
      <c r="J40" s="36">
        <v>0.24</v>
      </c>
      <c r="K40" s="38"/>
      <c r="L40" s="53">
        <v>0.71</v>
      </c>
      <c r="M40" s="54"/>
      <c r="N40" s="75">
        <v>-0.54</v>
      </c>
      <c r="O40" s="38"/>
      <c r="P40" s="53">
        <v>-0.45</v>
      </c>
      <c r="Q40" s="54"/>
      <c r="R40" s="75">
        <v>-0.93</v>
      </c>
      <c r="S40" s="38"/>
      <c r="T40" s="53">
        <v>-0.54</v>
      </c>
      <c r="U40" s="54"/>
      <c r="V40" s="75">
        <v>-0.39</v>
      </c>
      <c r="W40" s="38"/>
      <c r="X40" s="53">
        <v>0.39</v>
      </c>
      <c r="Y40" s="54"/>
      <c r="Z40" s="36">
        <v>-0.34</v>
      </c>
      <c r="AA40" s="38"/>
      <c r="AB40" s="53">
        <v>0.67</v>
      </c>
      <c r="AC40" s="54"/>
      <c r="AD40" s="36">
        <v>-0.6</v>
      </c>
      <c r="AE40" s="38"/>
      <c r="AF40" s="53">
        <v>-0.61</v>
      </c>
      <c r="AG40" s="54"/>
      <c r="AH40" s="36">
        <v>0.11</v>
      </c>
      <c r="AI40" s="38"/>
      <c r="AJ40" s="53">
        <v>0.77</v>
      </c>
      <c r="AK40" s="54"/>
      <c r="AL40" s="75">
        <v>-0.65</v>
      </c>
      <c r="AM40" s="38"/>
      <c r="AN40" s="53">
        <v>0.82</v>
      </c>
      <c r="AO40" s="54"/>
      <c r="AP40" s="75">
        <v>-0.56000000000000005</v>
      </c>
      <c r="AQ40" s="38"/>
      <c r="AR40" s="53">
        <v>0.92</v>
      </c>
      <c r="AS40" s="54"/>
      <c r="AT40" s="110">
        <v>-0.19</v>
      </c>
      <c r="AU40" s="38"/>
      <c r="AV40" s="53">
        <v>1.18</v>
      </c>
      <c r="AW40" s="54"/>
      <c r="AX40" s="75">
        <v>1.19</v>
      </c>
      <c r="AY40" s="38"/>
      <c r="AZ40" s="53">
        <v>0.89</v>
      </c>
      <c r="BA40" s="54"/>
      <c r="BB40" s="75">
        <v>0.01</v>
      </c>
      <c r="BC40" s="38"/>
      <c r="BD40" s="128">
        <f>-(1.12)</f>
        <v>-1.1200000000000001</v>
      </c>
      <c r="BE40" s="54"/>
      <c r="BF40" s="75">
        <v>0.17</v>
      </c>
      <c r="BG40" s="38"/>
      <c r="BH40" s="128">
        <v>0.85</v>
      </c>
      <c r="BI40" s="54"/>
      <c r="BJ40" s="75">
        <v>0.01</v>
      </c>
      <c r="BK40" s="38"/>
      <c r="BL40" s="128">
        <v>0.65</v>
      </c>
      <c r="BM40" s="54"/>
      <c r="BN40" s="174"/>
    </row>
    <row r="41" spans="1:66" s="162" customFormat="1" x14ac:dyDescent="0.2">
      <c r="A41" s="141" t="s">
        <v>60</v>
      </c>
      <c r="B41" s="17"/>
      <c r="C41" s="16"/>
      <c r="D41" s="55">
        <v>0.26</v>
      </c>
      <c r="E41" s="56"/>
      <c r="F41" s="17">
        <v>0.05</v>
      </c>
      <c r="G41" s="40"/>
      <c r="H41" s="55">
        <v>0.84</v>
      </c>
      <c r="I41" s="56"/>
      <c r="J41" s="17">
        <v>0.27</v>
      </c>
      <c r="K41" s="40"/>
      <c r="L41" s="55">
        <v>0.87</v>
      </c>
      <c r="M41" s="56"/>
      <c r="N41" s="17">
        <v>-0.48</v>
      </c>
      <c r="O41" s="40"/>
      <c r="P41" s="55">
        <v>-0.33</v>
      </c>
      <c r="Q41" s="56"/>
      <c r="R41" s="17">
        <v>-0.46</v>
      </c>
      <c r="S41" s="40"/>
      <c r="T41" s="55">
        <v>0.22</v>
      </c>
      <c r="U41" s="56"/>
      <c r="V41" s="17">
        <v>-0.33</v>
      </c>
      <c r="W41" s="40"/>
      <c r="X41" s="55">
        <v>0.39</v>
      </c>
      <c r="Y41" s="56"/>
      <c r="Z41" s="17">
        <v>-0.4</v>
      </c>
      <c r="AA41" s="40"/>
      <c r="AB41" s="55">
        <v>0.71</v>
      </c>
      <c r="AC41" s="56"/>
      <c r="AD41" s="17">
        <v>-0.59</v>
      </c>
      <c r="AE41" s="40"/>
      <c r="AF41" s="55">
        <v>-0.46</v>
      </c>
      <c r="AG41" s="56"/>
      <c r="AH41" s="17">
        <v>0.15</v>
      </c>
      <c r="AI41" s="40"/>
      <c r="AJ41" s="55">
        <v>1</v>
      </c>
      <c r="AK41" s="56"/>
      <c r="AL41" s="83">
        <v>-0.56999999999999995</v>
      </c>
      <c r="AM41" s="40"/>
      <c r="AN41" s="55">
        <v>1.1299999999999999</v>
      </c>
      <c r="AO41" s="56"/>
      <c r="AP41" s="83">
        <v>-0.3</v>
      </c>
      <c r="AQ41" s="40"/>
      <c r="AR41" s="55">
        <v>1.46</v>
      </c>
      <c r="AS41" s="56"/>
      <c r="AT41" s="83">
        <v>0.16</v>
      </c>
      <c r="AU41" s="40"/>
      <c r="AV41" s="55">
        <v>1.8</v>
      </c>
      <c r="AW41" s="56"/>
      <c r="AX41" s="83">
        <v>1.32</v>
      </c>
      <c r="AY41" s="40"/>
      <c r="AZ41" s="55">
        <v>2.8</v>
      </c>
      <c r="BA41" s="56"/>
      <c r="BB41" s="83">
        <v>0.11</v>
      </c>
      <c r="BC41" s="40"/>
      <c r="BD41" s="129">
        <v>-0.09</v>
      </c>
      <c r="BE41" s="56"/>
      <c r="BF41" s="83">
        <v>0.71</v>
      </c>
      <c r="BG41" s="40"/>
      <c r="BH41" s="129">
        <v>2.48</v>
      </c>
      <c r="BI41" s="56"/>
      <c r="BJ41" s="83">
        <v>0.23</v>
      </c>
      <c r="BK41" s="40"/>
      <c r="BL41" s="129">
        <v>2.11</v>
      </c>
      <c r="BM41" s="56"/>
      <c r="BN41" s="174"/>
    </row>
    <row r="42" spans="1:66" s="134" customFormat="1" x14ac:dyDescent="0.2">
      <c r="A42" s="134" t="s">
        <v>61</v>
      </c>
      <c r="BN42" s="174"/>
    </row>
    <row r="43" spans="1:66" s="134" customFormat="1" x14ac:dyDescent="0.2">
      <c r="B43" s="142"/>
      <c r="C43" s="143"/>
      <c r="D43" s="142"/>
      <c r="E43" s="144"/>
      <c r="F43" s="142"/>
      <c r="G43" s="144"/>
      <c r="H43" s="142"/>
      <c r="I43" s="144"/>
      <c r="J43" s="142"/>
      <c r="K43" s="144"/>
      <c r="L43" s="142"/>
      <c r="M43" s="144"/>
      <c r="N43" s="142"/>
      <c r="O43" s="144"/>
      <c r="P43" s="144"/>
      <c r="Q43" s="144"/>
      <c r="R43" s="144"/>
      <c r="S43" s="144"/>
      <c r="T43" s="142"/>
      <c r="U43" s="144"/>
      <c r="V43" s="142"/>
      <c r="W43" s="144"/>
      <c r="Z43" s="142"/>
      <c r="AA43" s="144"/>
      <c r="AD43" s="142"/>
      <c r="AE43" s="144"/>
      <c r="AH43" s="142"/>
      <c r="AI43" s="144"/>
      <c r="AL43" s="142"/>
      <c r="AM43" s="144"/>
      <c r="BN43" s="174"/>
    </row>
    <row r="44" spans="1:66" s="134" customFormat="1" x14ac:dyDescent="0.2">
      <c r="BN44" s="174"/>
    </row>
    <row r="45" spans="1:66" s="134" customFormat="1" x14ac:dyDescent="0.2">
      <c r="BN45" s="174"/>
    </row>
    <row r="46" spans="1:66" s="134" customFormat="1" x14ac:dyDescent="0.2">
      <c r="B46" s="145"/>
      <c r="C46" s="146"/>
      <c r="D46" s="145"/>
      <c r="E46" s="147"/>
      <c r="F46" s="145"/>
      <c r="G46" s="147"/>
      <c r="H46" s="145"/>
      <c r="I46" s="147"/>
      <c r="J46" s="145"/>
      <c r="K46" s="147"/>
      <c r="L46" s="145"/>
      <c r="M46" s="147"/>
      <c r="N46" s="145"/>
      <c r="O46" s="147"/>
      <c r="P46" s="145"/>
      <c r="Q46" s="148"/>
      <c r="R46" s="145"/>
      <c r="S46" s="147"/>
      <c r="T46" s="145"/>
      <c r="U46" s="148"/>
      <c r="V46" s="145"/>
      <c r="W46" s="147"/>
      <c r="Z46" s="145"/>
      <c r="AA46" s="147"/>
      <c r="AD46" s="145"/>
      <c r="AE46" s="147"/>
      <c r="AH46" s="145"/>
      <c r="AI46" s="147"/>
      <c r="AL46" s="145"/>
      <c r="AM46" s="147"/>
      <c r="BN46" s="174"/>
    </row>
    <row r="47" spans="1:66" s="134" customFormat="1" x14ac:dyDescent="0.2">
      <c r="A47" s="159" t="s">
        <v>62</v>
      </c>
      <c r="B47" s="13">
        <v>45.6</v>
      </c>
      <c r="C47" s="7">
        <v>2.2421524663677195E-2</v>
      </c>
      <c r="D47" s="57">
        <v>162.19999999999999</v>
      </c>
      <c r="E47" s="114">
        <v>0.37457627118644066</v>
      </c>
      <c r="F47" s="13">
        <v>51.2</v>
      </c>
      <c r="G47" s="26">
        <f>F47/B47-1</f>
        <v>0.12280701754385959</v>
      </c>
      <c r="H47" s="57">
        <v>168.4</v>
      </c>
      <c r="I47" s="114">
        <f>H47/D47-1</f>
        <v>3.8224414303329235E-2</v>
      </c>
      <c r="J47" s="13">
        <v>27.7</v>
      </c>
      <c r="K47" s="26">
        <f>J47/F47-1</f>
        <v>-0.458984375</v>
      </c>
      <c r="L47" s="57">
        <v>152.6</v>
      </c>
      <c r="M47" s="114">
        <f>L47/H47-1</f>
        <v>-9.3824228028503653E-2</v>
      </c>
      <c r="N47" s="13">
        <v>20.9</v>
      </c>
      <c r="O47" s="26">
        <f>N47/J47-1</f>
        <v>-0.24548736462093868</v>
      </c>
      <c r="P47" s="57">
        <v>201</v>
      </c>
      <c r="Q47" s="114">
        <f>P47/L47-1</f>
        <v>0.31716906946264745</v>
      </c>
      <c r="R47" s="13">
        <v>69.2</v>
      </c>
      <c r="S47" s="26">
        <f>R47/N47-1</f>
        <v>2.3110047846889956</v>
      </c>
      <c r="T47" s="57">
        <v>240.85</v>
      </c>
      <c r="U47" s="114">
        <f>T47/P47-1</f>
        <v>0.19825870646766175</v>
      </c>
      <c r="V47" s="13">
        <v>45.2</v>
      </c>
      <c r="W47" s="26">
        <f>V47/R47-1</f>
        <v>-0.34682080924855485</v>
      </c>
      <c r="X47" s="57">
        <v>206.1</v>
      </c>
      <c r="Y47" s="114">
        <f>X47/T47-1</f>
        <v>-0.14428067261781197</v>
      </c>
      <c r="Z47" s="13">
        <v>61.4</v>
      </c>
      <c r="AA47" s="26">
        <f>Z47/V47-1</f>
        <v>0.35840707964601748</v>
      </c>
      <c r="AB47" s="57">
        <v>315.10000000000002</v>
      </c>
      <c r="AC47" s="114">
        <f>AB47/X47-1</f>
        <v>0.52886948083454643</v>
      </c>
      <c r="AD47" s="13">
        <v>107.8</v>
      </c>
      <c r="AE47" s="26">
        <f>AD47/Z47-1</f>
        <v>0.75570032573289891</v>
      </c>
      <c r="AF47" s="57">
        <v>313</v>
      </c>
      <c r="AG47" s="79">
        <f>AF47/AB47-1</f>
        <v>-6.6645509362107669E-3</v>
      </c>
      <c r="AH47" s="13">
        <v>138.80000000000001</v>
      </c>
      <c r="AI47" s="26">
        <f>AH47/AD47-1</f>
        <v>0.28756957328385924</v>
      </c>
      <c r="AJ47" s="57">
        <v>423.8</v>
      </c>
      <c r="AK47" s="79">
        <f>AJ47/AF47-1</f>
        <v>0.35399361022364229</v>
      </c>
      <c r="AL47" s="13">
        <v>55.3</v>
      </c>
      <c r="AM47" s="86">
        <f>AL47/AH47-1</f>
        <v>-0.60158501440922196</v>
      </c>
      <c r="AN47" s="57">
        <v>374.2</v>
      </c>
      <c r="AO47" s="79">
        <f>AN47/AJ47-1</f>
        <v>-0.1170363378952336</v>
      </c>
      <c r="AP47" s="13">
        <v>72.099999999999994</v>
      </c>
      <c r="AQ47" s="86">
        <f>AP47/AL47-1</f>
        <v>0.30379746835443044</v>
      </c>
      <c r="AR47" s="57">
        <v>388.1</v>
      </c>
      <c r="AS47" s="79">
        <f>AR47/AN47-1</f>
        <v>3.7145911277391752E-2</v>
      </c>
      <c r="AT47" s="13">
        <v>107.4</v>
      </c>
      <c r="AU47" s="86">
        <f>AT47/AP47-1</f>
        <v>0.48959778085991701</v>
      </c>
      <c r="AV47" s="57">
        <v>438.1</v>
      </c>
      <c r="AW47" s="79">
        <f>AV47/AR47-1</f>
        <v>0.12883277505797475</v>
      </c>
      <c r="AX47" s="13">
        <v>168.8</v>
      </c>
      <c r="AY47" s="92">
        <f>AX47/AT47-1</f>
        <v>0.57169459962756064</v>
      </c>
      <c r="AZ47" s="57">
        <v>466.7</v>
      </c>
      <c r="BA47" s="79">
        <f>AZ47/AV47-1</f>
        <v>6.5281899109792096E-2</v>
      </c>
      <c r="BB47" s="13">
        <v>157.5</v>
      </c>
      <c r="BC47" s="86">
        <f>BB47/AX47-1</f>
        <v>-6.6943127962085347E-2</v>
      </c>
      <c r="BD47" s="57">
        <v>410.7</v>
      </c>
      <c r="BE47" s="79">
        <f>BD47/AZ47-1</f>
        <v>-0.11999142918362971</v>
      </c>
      <c r="BF47" s="13">
        <v>99.7</v>
      </c>
      <c r="BG47" s="86">
        <f>BF47/BB47-1</f>
        <v>-0.36698412698412697</v>
      </c>
      <c r="BH47" s="57">
        <v>427.9</v>
      </c>
      <c r="BI47" s="79">
        <f>BH47/BD47-1</f>
        <v>4.1879717555393103E-2</v>
      </c>
      <c r="BJ47" s="13">
        <v>99.8</v>
      </c>
      <c r="BK47" s="86">
        <f>BJ47/BF47-1</f>
        <v>1.0030090270811698E-3</v>
      </c>
      <c r="BL47" s="57">
        <v>433.3</v>
      </c>
      <c r="BM47" s="79">
        <f>BL47/BH47-1</f>
        <v>1.2619770974526823E-2</v>
      </c>
      <c r="BN47" s="174"/>
    </row>
    <row r="48" spans="1:66" s="134" customFormat="1" ht="25.5" x14ac:dyDescent="0.2">
      <c r="A48" s="160" t="s">
        <v>63</v>
      </c>
      <c r="B48" s="10">
        <v>19.7</v>
      </c>
      <c r="C48" s="8">
        <v>0.77477477477477485</v>
      </c>
      <c r="D48" s="45">
        <v>52.3</v>
      </c>
      <c r="E48" s="115">
        <v>0.86120996441281128</v>
      </c>
      <c r="F48" s="10">
        <v>18.600000000000001</v>
      </c>
      <c r="G48" s="27">
        <f>F48/B48-1</f>
        <v>-5.5837563451776595E-2</v>
      </c>
      <c r="H48" s="45">
        <v>70.900000000000006</v>
      </c>
      <c r="I48" s="115">
        <f>H48/D48-1</f>
        <v>0.35564053537284912</v>
      </c>
      <c r="J48" s="10">
        <v>23.7</v>
      </c>
      <c r="K48" s="27">
        <f>J48/F48-1</f>
        <v>0.27419354838709653</v>
      </c>
      <c r="L48" s="45">
        <v>66.400000000000006</v>
      </c>
      <c r="M48" s="115">
        <f>L48/H48-1</f>
        <v>-6.3469675599435837E-2</v>
      </c>
      <c r="N48" s="10">
        <v>20.399999999999999</v>
      </c>
      <c r="O48" s="27">
        <f>N48/J48-1</f>
        <v>-0.139240506329114</v>
      </c>
      <c r="P48" s="45">
        <v>86.4</v>
      </c>
      <c r="Q48" s="115">
        <f>P48/L48-1</f>
        <v>0.3012048192771084</v>
      </c>
      <c r="R48" s="10">
        <v>14.9</v>
      </c>
      <c r="S48" s="27">
        <f>R48/N48-1</f>
        <v>-0.26960784313725483</v>
      </c>
      <c r="T48" s="45">
        <v>61.24</v>
      </c>
      <c r="U48" s="115">
        <f>T48/P48-1</f>
        <v>-0.29120370370370374</v>
      </c>
      <c r="V48" s="10">
        <v>11.1</v>
      </c>
      <c r="W48" s="27">
        <f>V48/R48-1</f>
        <v>-0.25503355704697994</v>
      </c>
      <c r="X48" s="45">
        <v>64.400000000000006</v>
      </c>
      <c r="Y48" s="60">
        <f>X48/T48-1</f>
        <v>5.1600261267145786E-2</v>
      </c>
      <c r="Z48" s="10">
        <v>7.9</v>
      </c>
      <c r="AA48" s="27">
        <f>Z48/V48-1</f>
        <v>-0.28828828828828823</v>
      </c>
      <c r="AB48" s="45">
        <v>28.7</v>
      </c>
      <c r="AC48" s="115">
        <f>AB48/X48-1</f>
        <v>-0.55434782608695654</v>
      </c>
      <c r="AD48" s="10">
        <v>6.2</v>
      </c>
      <c r="AE48" s="27">
        <f>AD48/Z48-1</f>
        <v>-0.21518987341772156</v>
      </c>
      <c r="AF48" s="45">
        <v>44.4</v>
      </c>
      <c r="AG48" s="115">
        <f>AF48/AB48-1</f>
        <v>0.54703832752613235</v>
      </c>
      <c r="AH48" s="10">
        <v>2.5</v>
      </c>
      <c r="AI48" s="85">
        <f>AH48/AD48-1</f>
        <v>-0.59677419354838712</v>
      </c>
      <c r="AJ48" s="45">
        <v>34.1</v>
      </c>
      <c r="AK48" s="115">
        <f>AJ48/AF48-1</f>
        <v>-0.23198198198198194</v>
      </c>
      <c r="AL48" s="10">
        <v>8.9</v>
      </c>
      <c r="AM48" s="27">
        <f>AL48/AH48-1</f>
        <v>2.56</v>
      </c>
      <c r="AN48" s="45">
        <v>28.8</v>
      </c>
      <c r="AO48" s="124">
        <f>AN48/AJ48-1</f>
        <v>-0.15542521994134895</v>
      </c>
      <c r="AP48" s="10">
        <v>7.2</v>
      </c>
      <c r="AQ48" s="85">
        <f>AP48/AL48-1</f>
        <v>-0.1910112359550562</v>
      </c>
      <c r="AR48" s="45">
        <v>19.7</v>
      </c>
      <c r="AS48" s="124">
        <f>AR48/AN48-1</f>
        <v>-0.31597222222222221</v>
      </c>
      <c r="AT48" s="10">
        <v>3.2</v>
      </c>
      <c r="AU48" s="85">
        <f>AT48/AP48-1</f>
        <v>-0.55555555555555558</v>
      </c>
      <c r="AV48" s="45">
        <v>24.1</v>
      </c>
      <c r="AW48" s="78">
        <f>AV48/AR48-1</f>
        <v>0.22335025380710682</v>
      </c>
      <c r="AX48" s="10">
        <v>5.0999999999999996</v>
      </c>
      <c r="AY48" s="93">
        <f>AX48/AT48-1</f>
        <v>0.59374999999999978</v>
      </c>
      <c r="AZ48" s="45">
        <v>20</v>
      </c>
      <c r="BA48" s="78">
        <f>AZ48/AV48-1</f>
        <v>-0.17012448132780089</v>
      </c>
      <c r="BB48" s="10">
        <v>2.2999999999999998</v>
      </c>
      <c r="BC48" s="85">
        <f>BB48/AX48-1</f>
        <v>-0.5490196078431373</v>
      </c>
      <c r="BD48" s="45">
        <v>11.8</v>
      </c>
      <c r="BE48" s="78">
        <f>BD48/AZ48-1</f>
        <v>-0.40999999999999992</v>
      </c>
      <c r="BF48" s="10">
        <v>1.5</v>
      </c>
      <c r="BG48" s="85">
        <f>BF48/BB48-1</f>
        <v>-0.34782608695652173</v>
      </c>
      <c r="BH48" s="45">
        <v>5.5</v>
      </c>
      <c r="BI48" s="78">
        <f>BH48/BD48-1</f>
        <v>-0.53389830508474578</v>
      </c>
      <c r="BJ48" s="10">
        <v>1.5</v>
      </c>
      <c r="BK48" s="85">
        <f>BJ48/BF48-1</f>
        <v>0</v>
      </c>
      <c r="BL48" s="45">
        <v>9.8000000000000007</v>
      </c>
      <c r="BM48" s="78">
        <f>BL48/BH48-1</f>
        <v>0.78181818181818197</v>
      </c>
      <c r="BN48" s="174"/>
    </row>
    <row r="49" spans="1:66" s="134" customFormat="1" x14ac:dyDescent="0.2">
      <c r="A49" s="138" t="s">
        <v>64</v>
      </c>
      <c r="B49" s="10">
        <v>6.1</v>
      </c>
      <c r="C49" s="8">
        <v>0.32608695652173925</v>
      </c>
      <c r="D49" s="45">
        <v>18.5</v>
      </c>
      <c r="E49" s="115">
        <v>-0.23868312757201648</v>
      </c>
      <c r="F49" s="10">
        <v>11.5</v>
      </c>
      <c r="G49" s="27">
        <f>F49/B49-1</f>
        <v>0.88524590163934436</v>
      </c>
      <c r="H49" s="45">
        <v>25.3</v>
      </c>
      <c r="I49" s="115">
        <f>H49/D49-1</f>
        <v>0.36756756756756759</v>
      </c>
      <c r="J49" s="10">
        <v>9.1999999999999993</v>
      </c>
      <c r="K49" s="27">
        <f>J49/F49-1</f>
        <v>-0.20000000000000007</v>
      </c>
      <c r="L49" s="45">
        <v>20.6</v>
      </c>
      <c r="M49" s="115">
        <f>L49/H49-1</f>
        <v>-0.18577075098814222</v>
      </c>
      <c r="N49" s="10">
        <v>5.7</v>
      </c>
      <c r="O49" s="27">
        <f>N49/J49-1</f>
        <v>-0.38043478260869557</v>
      </c>
      <c r="P49" s="45">
        <v>16.3</v>
      </c>
      <c r="Q49" s="62">
        <f>P49/L49-1</f>
        <v>-0.20873786407766992</v>
      </c>
      <c r="R49" s="10">
        <v>5.6</v>
      </c>
      <c r="S49" s="27">
        <f>R49/N49-1</f>
        <v>-1.7543859649122862E-2</v>
      </c>
      <c r="T49" s="45">
        <v>45.06</v>
      </c>
      <c r="U49" s="62">
        <f>T49/P49-1</f>
        <v>1.7644171779141105</v>
      </c>
      <c r="V49" s="10">
        <v>14.4</v>
      </c>
      <c r="W49" s="27">
        <f>V49/R49-1</f>
        <v>1.5714285714285716</v>
      </c>
      <c r="X49" s="45">
        <v>51.2</v>
      </c>
      <c r="Y49" s="62">
        <f>X49/T49-1</f>
        <v>0.13626276076342658</v>
      </c>
      <c r="Z49" s="10">
        <v>12.8</v>
      </c>
      <c r="AA49" s="27">
        <f>Z49/V49-1</f>
        <v>-0.11111111111111105</v>
      </c>
      <c r="AB49" s="45">
        <v>33.700000000000003</v>
      </c>
      <c r="AC49" s="62">
        <f>AB49/X49-1</f>
        <v>-0.341796875</v>
      </c>
      <c r="AD49" s="10">
        <v>9.6999999999999993</v>
      </c>
      <c r="AE49" s="27">
        <f>AD49/Z49-1</f>
        <v>-0.24218750000000011</v>
      </c>
      <c r="AF49" s="45">
        <v>21.4</v>
      </c>
      <c r="AG49" s="78">
        <f>AF49/AB49-1</f>
        <v>-0.36498516320474783</v>
      </c>
      <c r="AH49" s="10">
        <v>6.8</v>
      </c>
      <c r="AI49" s="85">
        <f>AH49/AD49-1</f>
        <v>-0.29896907216494839</v>
      </c>
      <c r="AJ49" s="45">
        <v>23</v>
      </c>
      <c r="AK49" s="78">
        <f>AJ49/AF49-1</f>
        <v>7.4766355140186924E-2</v>
      </c>
      <c r="AL49" s="10">
        <v>6.4</v>
      </c>
      <c r="AM49" s="85">
        <f>AL49/AH49-1</f>
        <v>-5.8823529411764608E-2</v>
      </c>
      <c r="AN49" s="45">
        <v>15.6</v>
      </c>
      <c r="AO49" s="78">
        <f>AN49/AJ49-1</f>
        <v>-0.32173913043478264</v>
      </c>
      <c r="AP49" s="10">
        <v>2.8</v>
      </c>
      <c r="AQ49" s="85">
        <f>AP49/AL49-1</f>
        <v>-0.5625</v>
      </c>
      <c r="AR49" s="45">
        <v>12.3</v>
      </c>
      <c r="AS49" s="78">
        <f>AR49/AN49-1</f>
        <v>-0.21153846153846145</v>
      </c>
      <c r="AT49" s="10">
        <v>4.9000000000000004</v>
      </c>
      <c r="AU49" s="85">
        <f>AT49/AP49-1</f>
        <v>0.75000000000000022</v>
      </c>
      <c r="AV49" s="45">
        <v>15.5</v>
      </c>
      <c r="AW49" s="78">
        <f>AV49/AR49-1</f>
        <v>0.26016260162601612</v>
      </c>
      <c r="AX49" s="10">
        <v>6.5</v>
      </c>
      <c r="AY49" s="93">
        <f>AX49/AT49-1</f>
        <v>0.32653061224489788</v>
      </c>
      <c r="AZ49" s="45">
        <v>16.2</v>
      </c>
      <c r="BA49" s="78">
        <f>AZ49/AV49-1</f>
        <v>4.5161290322580649E-2</v>
      </c>
      <c r="BB49" s="10">
        <v>11.3</v>
      </c>
      <c r="BC49" s="93">
        <f>BB49/AX49-1</f>
        <v>0.7384615384615385</v>
      </c>
      <c r="BD49" s="45">
        <v>23.5</v>
      </c>
      <c r="BE49" s="78">
        <f>BD49/AZ49-1</f>
        <v>0.45061728395061729</v>
      </c>
      <c r="BF49" s="10">
        <v>16.7</v>
      </c>
      <c r="BG49" s="93">
        <f>BF49/BB49-1</f>
        <v>0.47787610619469012</v>
      </c>
      <c r="BH49" s="45">
        <v>34.1</v>
      </c>
      <c r="BI49" s="78">
        <f>BH49/BD49-1</f>
        <v>0.45106382978723403</v>
      </c>
      <c r="BJ49" s="10">
        <v>12.3</v>
      </c>
      <c r="BK49" s="93">
        <f>BJ49/BF49-1</f>
        <v>-0.26347305389221554</v>
      </c>
      <c r="BL49" s="45">
        <v>28.1</v>
      </c>
      <c r="BM49" s="78">
        <f>BL49/BH49-1</f>
        <v>-0.17595307917888559</v>
      </c>
      <c r="BN49" s="174"/>
    </row>
    <row r="50" spans="1:66" s="134" customFormat="1" x14ac:dyDescent="0.2">
      <c r="A50" s="138" t="s">
        <v>65</v>
      </c>
      <c r="B50" s="39"/>
      <c r="C50" s="8"/>
      <c r="D50" s="45"/>
      <c r="E50" s="115"/>
      <c r="F50" s="39"/>
      <c r="G50" s="27"/>
      <c r="H50" s="45"/>
      <c r="I50" s="115"/>
      <c r="J50" s="10">
        <v>2.2000000000000002</v>
      </c>
      <c r="K50" s="27"/>
      <c r="L50" s="45">
        <v>6.7</v>
      </c>
      <c r="M50" s="115"/>
      <c r="N50" s="10">
        <v>1</v>
      </c>
      <c r="O50" s="27">
        <f>N50/J50-1</f>
        <v>-0.54545454545454541</v>
      </c>
      <c r="P50" s="45">
        <v>5.7</v>
      </c>
      <c r="Q50" s="62">
        <f>P50/L50-1</f>
        <v>-0.14925373134328357</v>
      </c>
      <c r="R50" s="10">
        <v>8.6999999999999993</v>
      </c>
      <c r="S50" s="63" t="s">
        <v>66</v>
      </c>
      <c r="T50" s="45">
        <v>16.36</v>
      </c>
      <c r="U50" s="62">
        <f>T50/P50-1</f>
        <v>1.8701754385964908</v>
      </c>
      <c r="V50" s="10">
        <v>16</v>
      </c>
      <c r="W50" s="27">
        <f>V50/R50-1</f>
        <v>0.83908045977011514</v>
      </c>
      <c r="X50" s="45">
        <v>26.7</v>
      </c>
      <c r="Y50" s="62">
        <f>X50/T50-1</f>
        <v>0.63202933985330079</v>
      </c>
      <c r="Z50" s="10">
        <v>14.8</v>
      </c>
      <c r="AA50" s="27">
        <f>Z50/V50-1</f>
        <v>-7.4999999999999956E-2</v>
      </c>
      <c r="AB50" s="45">
        <v>50.8</v>
      </c>
      <c r="AC50" s="62">
        <f>AB50/X50-1</f>
        <v>0.90262172284644193</v>
      </c>
      <c r="AD50" s="10">
        <v>15.2</v>
      </c>
      <c r="AE50" s="27">
        <f>AD50/Z50-1</f>
        <v>2.7027027027026973E-2</v>
      </c>
      <c r="AF50" s="45">
        <v>47.3</v>
      </c>
      <c r="AG50" s="78">
        <f>AF50/AB50-1</f>
        <v>-6.8897637795275579E-2</v>
      </c>
      <c r="AH50" s="10">
        <v>33.1</v>
      </c>
      <c r="AI50" s="27">
        <f>AH50/AD50-1</f>
        <v>1.1776315789473686</v>
      </c>
      <c r="AJ50" s="45">
        <v>92.6</v>
      </c>
      <c r="AK50" s="78">
        <f>AJ50/AF50-1</f>
        <v>0.95771670190274838</v>
      </c>
      <c r="AL50" s="10">
        <v>29</v>
      </c>
      <c r="AM50" s="85">
        <f>AL50/AH50-1</f>
        <v>-0.12386706948640491</v>
      </c>
      <c r="AN50" s="45">
        <v>81.7</v>
      </c>
      <c r="AO50" s="78">
        <f>AN50/AJ50-1</f>
        <v>-0.11771058315334759</v>
      </c>
      <c r="AP50" s="10">
        <v>41.7</v>
      </c>
      <c r="AQ50" s="85">
        <f>AP50/AL50-1</f>
        <v>0.43793103448275872</v>
      </c>
      <c r="AR50" s="45">
        <v>101.6</v>
      </c>
      <c r="AS50" s="78">
        <f>AR50/AN50-1</f>
        <v>0.24357405140758859</v>
      </c>
      <c r="AT50" s="10">
        <v>70.900000000000006</v>
      </c>
      <c r="AU50" s="85">
        <f>AT50/AP50-1</f>
        <v>0.70023980815347731</v>
      </c>
      <c r="AV50" s="45">
        <v>183.4</v>
      </c>
      <c r="AW50" s="78">
        <f>AV50/AR50-1</f>
        <v>0.8051181102362206</v>
      </c>
      <c r="AX50" s="10">
        <v>91.7</v>
      </c>
      <c r="AY50" s="93">
        <f>AX50/AT50-1</f>
        <v>0.2933709449929478</v>
      </c>
      <c r="AZ50" s="45">
        <v>197.4</v>
      </c>
      <c r="BA50" s="78">
        <f>AZ50/AV50-1</f>
        <v>7.6335877862595325E-2</v>
      </c>
      <c r="BB50" s="10">
        <v>113.9</v>
      </c>
      <c r="BC50" s="93">
        <f>BB50/AX50-1</f>
        <v>0.24209378407851689</v>
      </c>
      <c r="BD50" s="45">
        <v>234.8</v>
      </c>
      <c r="BE50" s="78">
        <f>BD50/AZ50-1</f>
        <v>0.18946301925025333</v>
      </c>
      <c r="BF50" s="10">
        <v>140.6</v>
      </c>
      <c r="BG50" s="93">
        <f>BF50/BB50-1</f>
        <v>0.23441615452150999</v>
      </c>
      <c r="BH50" s="45">
        <v>317.5</v>
      </c>
      <c r="BI50" s="78">
        <f>BH50/BD50-1</f>
        <v>0.35221465076660974</v>
      </c>
      <c r="BJ50" s="10">
        <v>162.69999999999999</v>
      </c>
      <c r="BK50" s="93">
        <f>BJ50/BF50-1</f>
        <v>0.15718349928876241</v>
      </c>
      <c r="BL50" s="45">
        <v>311.5</v>
      </c>
      <c r="BM50" s="78">
        <f>BL50/BH50-1</f>
        <v>-1.8897637795275646E-2</v>
      </c>
      <c r="BN50" s="174"/>
    </row>
    <row r="51" spans="1:66" s="136" customFormat="1" x14ac:dyDescent="0.2">
      <c r="A51" s="137" t="s">
        <v>67</v>
      </c>
      <c r="B51" s="64"/>
      <c r="C51" s="65"/>
      <c r="D51" s="47"/>
      <c r="E51" s="116"/>
      <c r="F51" s="64"/>
      <c r="G51" s="66"/>
      <c r="H51" s="47"/>
      <c r="I51" s="116"/>
      <c r="J51" s="11"/>
      <c r="K51" s="66"/>
      <c r="L51" s="47"/>
      <c r="M51" s="116"/>
      <c r="N51" s="11"/>
      <c r="O51" s="66"/>
      <c r="P51" s="47"/>
      <c r="Q51" s="67"/>
      <c r="R51" s="11">
        <f>SUM(R47:R50)</f>
        <v>98.4</v>
      </c>
      <c r="S51" s="63" t="s">
        <v>68</v>
      </c>
      <c r="T51" s="47">
        <f>SUM(T47:T50)</f>
        <v>363.51</v>
      </c>
      <c r="U51" s="62" t="s">
        <v>68</v>
      </c>
      <c r="V51" s="11">
        <f>SUM(V47:V50)</f>
        <v>86.7</v>
      </c>
      <c r="W51" s="27">
        <f>V51/R51-1</f>
        <v>-0.11890243902439024</v>
      </c>
      <c r="X51" s="47">
        <f>SUM(X47:X50)</f>
        <v>348.4</v>
      </c>
      <c r="Y51" s="62">
        <f>X51/T51-1</f>
        <v>-4.1566944513218407E-2</v>
      </c>
      <c r="Z51" s="11">
        <f>SUM(Z47:Z50)</f>
        <v>96.899999999999991</v>
      </c>
      <c r="AA51" s="27">
        <f>Z51/V51-1</f>
        <v>0.11764705882352922</v>
      </c>
      <c r="AB51" s="47">
        <f>SUM(AB47:AB50)</f>
        <v>428.3</v>
      </c>
      <c r="AC51" s="62">
        <f>AB51/X51-1</f>
        <v>0.22933409873708399</v>
      </c>
      <c r="AD51" s="11">
        <f>SUM(AD47:AD50)</f>
        <v>138.9</v>
      </c>
      <c r="AE51" s="27">
        <f>AD51/Z51-1</f>
        <v>0.43343653250774006</v>
      </c>
      <c r="AF51" s="47">
        <f>SUM(AF47:AF50)</f>
        <v>426.09999999999997</v>
      </c>
      <c r="AG51" s="78">
        <f>AF51/AB51-1</f>
        <v>-5.1365865047864334E-3</v>
      </c>
      <c r="AH51" s="11">
        <f>SUM(AH47:AH50)</f>
        <v>181.20000000000002</v>
      </c>
      <c r="AI51" s="27">
        <f>AH51/AD51-1</f>
        <v>0.3045356371490282</v>
      </c>
      <c r="AJ51" s="47">
        <f>SUM(AJ47:AJ50)</f>
        <v>573.5</v>
      </c>
      <c r="AK51" s="78">
        <f>AJ51/AF51-1</f>
        <v>0.34592818587186125</v>
      </c>
      <c r="AL51" s="11">
        <f>SUM(AL47:AL50)</f>
        <v>99.600000000000009</v>
      </c>
      <c r="AM51" s="85">
        <f>AL51/AH51-1</f>
        <v>-0.45033112582781454</v>
      </c>
      <c r="AN51" s="47">
        <f>SUM(AN47:AN50)</f>
        <v>500.3</v>
      </c>
      <c r="AO51" s="78">
        <f>AN51/AJ51-1</f>
        <v>-0.1276373147340889</v>
      </c>
      <c r="AP51" s="11">
        <f>SUM(AP47:AP50)</f>
        <v>123.8</v>
      </c>
      <c r="AQ51" s="85">
        <f>AP51/AL51-1</f>
        <v>0.24297188755020072</v>
      </c>
      <c r="AR51" s="47">
        <f>SUM(AR47:AR50)</f>
        <v>521.70000000000005</v>
      </c>
      <c r="AS51" s="78">
        <f>AR51/AN51-1</f>
        <v>4.2774335398760854E-2</v>
      </c>
      <c r="AT51" s="11">
        <v>186.5</v>
      </c>
      <c r="AU51" s="85">
        <f>AT51/AP51-1</f>
        <v>0.50646203554119551</v>
      </c>
      <c r="AV51" s="47">
        <f>SUM(AV47:AV50)</f>
        <v>661.1</v>
      </c>
      <c r="AW51" s="78">
        <f>AV51/AR51-1</f>
        <v>0.26720337358635216</v>
      </c>
      <c r="AX51" s="11">
        <v>272</v>
      </c>
      <c r="AY51" s="93">
        <f>AX51/AT51-1</f>
        <v>0.4584450402144773</v>
      </c>
      <c r="AZ51" s="47">
        <v>700.4</v>
      </c>
      <c r="BA51" s="78">
        <f>AZ51/AV51-1</f>
        <v>5.9446377250037763E-2</v>
      </c>
      <c r="BB51" s="11">
        <v>284.89999999999998</v>
      </c>
      <c r="BC51" s="93">
        <f>BB51/AX51-1</f>
        <v>4.7426470588235237E-2</v>
      </c>
      <c r="BD51" s="47">
        <v>680.9</v>
      </c>
      <c r="BE51" s="78">
        <f>BD51/AZ51-1</f>
        <v>-2.784123358081092E-2</v>
      </c>
      <c r="BF51" s="11">
        <v>258.5</v>
      </c>
      <c r="BG51" s="85">
        <f>BF51/BB51-1</f>
        <v>-9.266409266409259E-2</v>
      </c>
      <c r="BH51" s="47">
        <v>784.9</v>
      </c>
      <c r="BI51" s="78">
        <f>BH51/BD51-1</f>
        <v>0.1527390218828022</v>
      </c>
      <c r="BJ51" s="11">
        <v>276.2</v>
      </c>
      <c r="BK51" s="85">
        <f>BJ51/BF51-1</f>
        <v>6.8471953578336464E-2</v>
      </c>
      <c r="BL51" s="47">
        <v>782.7</v>
      </c>
      <c r="BM51" s="78">
        <f>BL51/BH51-1</f>
        <v>-2.80290482864054E-3</v>
      </c>
      <c r="BN51" s="174"/>
    </row>
    <row r="52" spans="1:66" s="134" customFormat="1" x14ac:dyDescent="0.2">
      <c r="A52" s="138" t="s">
        <v>69</v>
      </c>
      <c r="B52" s="39"/>
      <c r="C52" s="8"/>
      <c r="D52" s="45"/>
      <c r="E52" s="115"/>
      <c r="F52" s="39"/>
      <c r="G52" s="27"/>
      <c r="H52" s="45"/>
      <c r="I52" s="115"/>
      <c r="J52" s="10"/>
      <c r="K52" s="27"/>
      <c r="L52" s="45"/>
      <c r="M52" s="115"/>
      <c r="N52" s="10"/>
      <c r="O52" s="27"/>
      <c r="P52" s="45"/>
      <c r="Q52" s="62"/>
      <c r="R52" s="10">
        <v>62.1</v>
      </c>
      <c r="S52" s="63" t="s">
        <v>68</v>
      </c>
      <c r="T52" s="45">
        <v>85.43</v>
      </c>
      <c r="U52" s="62" t="s">
        <v>68</v>
      </c>
      <c r="V52" s="73">
        <v>0</v>
      </c>
      <c r="W52" s="63" t="s">
        <v>68</v>
      </c>
      <c r="X52" s="71">
        <v>0</v>
      </c>
      <c r="Y52" s="72">
        <v>0</v>
      </c>
      <c r="Z52" s="73">
        <v>0</v>
      </c>
      <c r="AA52" s="63" t="s">
        <v>68</v>
      </c>
      <c r="AB52" s="71">
        <v>0</v>
      </c>
      <c r="AC52" s="72">
        <v>0</v>
      </c>
      <c r="AD52" s="73">
        <v>0</v>
      </c>
      <c r="AE52" s="63" t="s">
        <v>68</v>
      </c>
      <c r="AF52" s="71">
        <v>0</v>
      </c>
      <c r="AG52" s="72">
        <v>0</v>
      </c>
      <c r="AH52" s="73">
        <v>0</v>
      </c>
      <c r="AI52" s="63" t="s">
        <v>68</v>
      </c>
      <c r="AJ52" s="71">
        <v>0</v>
      </c>
      <c r="AK52" s="72">
        <v>0</v>
      </c>
      <c r="AL52" s="73">
        <v>0</v>
      </c>
      <c r="AM52" s="63" t="s">
        <v>68</v>
      </c>
      <c r="AN52" s="71">
        <v>0</v>
      </c>
      <c r="AO52" s="72">
        <v>0</v>
      </c>
      <c r="AP52" s="73">
        <v>0</v>
      </c>
      <c r="AQ52" s="63" t="s">
        <v>68</v>
      </c>
      <c r="AR52" s="71">
        <v>0</v>
      </c>
      <c r="AS52" s="72">
        <v>0</v>
      </c>
      <c r="AT52" s="73">
        <v>0</v>
      </c>
      <c r="AU52" s="63" t="s">
        <v>68</v>
      </c>
      <c r="AV52" s="71">
        <v>0</v>
      </c>
      <c r="AW52" s="72">
        <v>0</v>
      </c>
      <c r="AX52" s="73"/>
      <c r="AY52" s="63" t="s">
        <v>68</v>
      </c>
      <c r="AZ52" s="71">
        <v>0</v>
      </c>
      <c r="BA52" s="72">
        <v>0</v>
      </c>
      <c r="BB52" s="73"/>
      <c r="BC52" s="63" t="s">
        <v>68</v>
      </c>
      <c r="BD52" s="71">
        <v>0</v>
      </c>
      <c r="BE52" s="72">
        <v>0</v>
      </c>
      <c r="BF52" s="73"/>
      <c r="BG52" s="63" t="s">
        <v>68</v>
      </c>
      <c r="BH52" s="71">
        <v>0</v>
      </c>
      <c r="BI52" s="72">
        <v>0</v>
      </c>
      <c r="BJ52" s="73"/>
      <c r="BK52" s="63" t="s">
        <v>68</v>
      </c>
      <c r="BL52" s="71">
        <v>0</v>
      </c>
      <c r="BM52" s="72">
        <v>0</v>
      </c>
      <c r="BN52" s="174"/>
    </row>
    <row r="53" spans="1:66" s="134" customFormat="1" x14ac:dyDescent="0.2">
      <c r="A53" s="149" t="s">
        <v>70</v>
      </c>
      <c r="B53" s="12">
        <v>71.399999999999991</v>
      </c>
      <c r="C53" s="9">
        <v>0.18407960199004947</v>
      </c>
      <c r="D53" s="58">
        <v>233</v>
      </c>
      <c r="E53" s="117">
        <v>0.36737089201877926</v>
      </c>
      <c r="F53" s="12">
        <f>F47+F48+F49</f>
        <v>81.300000000000011</v>
      </c>
      <c r="G53" s="28">
        <f>F53/B53-1</f>
        <v>0.13865546218487435</v>
      </c>
      <c r="H53" s="58">
        <f>H47+H48+H49</f>
        <v>264.60000000000002</v>
      </c>
      <c r="I53" s="117">
        <f>H53/D53-1</f>
        <v>0.13562231759656651</v>
      </c>
      <c r="J53" s="12">
        <f>J47+J48+J49+J50</f>
        <v>62.8</v>
      </c>
      <c r="K53" s="28">
        <f>J53/F53-1</f>
        <v>-0.22755227552275537</v>
      </c>
      <c r="L53" s="58">
        <f>L47+L48+L49+L50</f>
        <v>246.29999999999998</v>
      </c>
      <c r="M53" s="117">
        <f>L53/H53-1</f>
        <v>-6.9160997732426455E-2</v>
      </c>
      <c r="N53" s="12">
        <f>N47+N48+N49+N50</f>
        <v>48</v>
      </c>
      <c r="O53" s="28">
        <f>N53/J53-1</f>
        <v>-0.23566878980891715</v>
      </c>
      <c r="P53" s="58">
        <f>P47+P48+P49+P50</f>
        <v>309.39999999999998</v>
      </c>
      <c r="Q53" s="117">
        <f>P53/L53-1</f>
        <v>0.25619163621599683</v>
      </c>
      <c r="R53" s="12">
        <f>R47+R48+R49+R50+R52</f>
        <v>160.5</v>
      </c>
      <c r="S53" s="28">
        <f>R53/N53-1</f>
        <v>2.34375</v>
      </c>
      <c r="T53" s="58">
        <f>T47+T48+T49+T50+T52</f>
        <v>448.94</v>
      </c>
      <c r="U53" s="117">
        <f>T53/P53-1</f>
        <v>0.45100193923723353</v>
      </c>
      <c r="V53" s="12">
        <f>V47+V48+V49+V50+V52</f>
        <v>86.7</v>
      </c>
      <c r="W53" s="28">
        <f>V53/R53-1</f>
        <v>-0.45981308411214949</v>
      </c>
      <c r="X53" s="58">
        <f>X47+X48+X49+X50+X52</f>
        <v>348.4</v>
      </c>
      <c r="Y53" s="117">
        <f>X53/T53-1</f>
        <v>-0.22394974829598613</v>
      </c>
      <c r="Z53" s="12">
        <f>Z47+Z48+Z49+Z50+Z52</f>
        <v>96.899999999999991</v>
      </c>
      <c r="AA53" s="28">
        <f>Z53/V53-1</f>
        <v>0.11764705882352922</v>
      </c>
      <c r="AB53" s="58">
        <f>AB47+AB48+AB49+AB50+AB52</f>
        <v>428.3</v>
      </c>
      <c r="AC53" s="117">
        <f>AB53/X53-1</f>
        <v>0.22933409873708399</v>
      </c>
      <c r="AD53" s="12">
        <f>AD47+AD48+AD49+AD50+AD52</f>
        <v>138.9</v>
      </c>
      <c r="AE53" s="28">
        <f>AD53/Z53-1</f>
        <v>0.43343653250774006</v>
      </c>
      <c r="AF53" s="58">
        <f>AF47+AF48+AF49+AF50+AF52</f>
        <v>426.09999999999997</v>
      </c>
      <c r="AG53" s="80">
        <f>AF53/AB53-1</f>
        <v>-5.1365865047864334E-3</v>
      </c>
      <c r="AH53" s="12">
        <f>AH47+AH48+AH49+AH50+AH52</f>
        <v>181.20000000000002</v>
      </c>
      <c r="AI53" s="28">
        <f>AH53/AD53-1</f>
        <v>0.3045356371490282</v>
      </c>
      <c r="AJ53" s="58">
        <f>AJ47+AJ48+AJ49+AJ50+AJ52</f>
        <v>573.5</v>
      </c>
      <c r="AK53" s="80">
        <f>AJ53/AF53-1</f>
        <v>0.34592818587186125</v>
      </c>
      <c r="AL53" s="12">
        <f>AL47+AL48+AL49+AL50+AL52</f>
        <v>99.600000000000009</v>
      </c>
      <c r="AM53" s="87">
        <f>AL53/AH53-1</f>
        <v>-0.45033112582781454</v>
      </c>
      <c r="AN53" s="58">
        <f>AN47+AN48+AN49+AN50+AN52</f>
        <v>500.3</v>
      </c>
      <c r="AO53" s="80">
        <f>AN53/AJ53-1</f>
        <v>-0.1276373147340889</v>
      </c>
      <c r="AP53" s="12">
        <f>AP47+AP48+AP49+AP50+AP52</f>
        <v>123.8</v>
      </c>
      <c r="AQ53" s="87">
        <f>AP53/AL53-1</f>
        <v>0.24297188755020072</v>
      </c>
      <c r="AR53" s="58">
        <f>AR47+AR48+AR49+AR50+AR52</f>
        <v>521.70000000000005</v>
      </c>
      <c r="AS53" s="80">
        <f>AR53/AN53-1</f>
        <v>4.2774335398760854E-2</v>
      </c>
      <c r="AT53" s="12">
        <v>186.5</v>
      </c>
      <c r="AU53" s="87">
        <f>AT53/AP53-1</f>
        <v>0.50646203554119551</v>
      </c>
      <c r="AV53" s="58">
        <f>AV47+AV48+AV49+AV50+AV52</f>
        <v>661.1</v>
      </c>
      <c r="AW53" s="80">
        <f>AV53/AR53-1</f>
        <v>0.26720337358635216</v>
      </c>
      <c r="AX53" s="12">
        <v>272</v>
      </c>
      <c r="AY53" s="94">
        <f>AX53/AT53-1</f>
        <v>0.4584450402144773</v>
      </c>
      <c r="AZ53" s="58">
        <v>700.4</v>
      </c>
      <c r="BA53" s="80">
        <f>AZ53/AV53-1</f>
        <v>5.9446377250037763E-2</v>
      </c>
      <c r="BB53" s="12">
        <v>284.89999999999998</v>
      </c>
      <c r="BC53" s="94">
        <f>BB53/AX53-1</f>
        <v>4.7426470588235237E-2</v>
      </c>
      <c r="BD53" s="58">
        <v>680.9</v>
      </c>
      <c r="BE53" s="80">
        <f>BD53/AZ53-1</f>
        <v>-2.784123358081092E-2</v>
      </c>
      <c r="BF53" s="12">
        <f>+BF51</f>
        <v>258.5</v>
      </c>
      <c r="BG53" s="87">
        <f>BF53/BB53-1</f>
        <v>-9.266409266409259E-2</v>
      </c>
      <c r="BH53" s="58">
        <v>784.9</v>
      </c>
      <c r="BI53" s="80">
        <f>BH53/BD53-1</f>
        <v>0.1527390218828022</v>
      </c>
      <c r="BJ53" s="12">
        <f>+BJ51</f>
        <v>276.2</v>
      </c>
      <c r="BK53" s="87">
        <f>BJ53/BF53-1</f>
        <v>6.8471953578336464E-2</v>
      </c>
      <c r="BL53" s="58">
        <f>BL52+BL51</f>
        <v>782.7</v>
      </c>
      <c r="BM53" s="80">
        <f>BL53/BH53-1</f>
        <v>-2.80290482864054E-3</v>
      </c>
      <c r="BN53" s="174"/>
    </row>
    <row r="54" spans="1:66" s="134" customFormat="1" x14ac:dyDescent="0.2">
      <c r="A54" s="161" t="s">
        <v>71</v>
      </c>
      <c r="B54" s="150"/>
      <c r="C54" s="151"/>
      <c r="D54" s="150"/>
      <c r="E54" s="152"/>
      <c r="F54" s="150"/>
      <c r="G54" s="152"/>
      <c r="H54" s="150"/>
      <c r="I54" s="152"/>
      <c r="J54" s="150"/>
      <c r="K54" s="152"/>
      <c r="L54" s="150"/>
      <c r="M54" s="152"/>
      <c r="N54" s="150"/>
      <c r="O54" s="152"/>
      <c r="R54" s="150"/>
      <c r="S54" s="152"/>
      <c r="V54" s="150"/>
      <c r="W54" s="152"/>
      <c r="Z54" s="150"/>
      <c r="AA54" s="152"/>
      <c r="AD54" s="150"/>
      <c r="AE54" s="152"/>
      <c r="AH54" s="150"/>
      <c r="AI54" s="152"/>
      <c r="AL54" s="150"/>
      <c r="AM54" s="152"/>
      <c r="BN54" s="174"/>
    </row>
    <row r="55" spans="1:66" s="134" customFormat="1" x14ac:dyDescent="0.2">
      <c r="A55" s="136"/>
      <c r="B55" s="145"/>
      <c r="C55" s="146"/>
      <c r="D55" s="145"/>
      <c r="E55" s="147"/>
      <c r="F55" s="145"/>
      <c r="G55" s="147"/>
      <c r="H55" s="145"/>
      <c r="I55" s="147"/>
      <c r="J55" s="145"/>
      <c r="K55" s="147"/>
      <c r="L55" s="145"/>
      <c r="M55" s="147"/>
      <c r="N55" s="145"/>
      <c r="O55" s="147"/>
      <c r="Q55" s="163"/>
      <c r="R55" s="145"/>
      <c r="S55" s="147"/>
      <c r="U55" s="163"/>
      <c r="V55" s="145"/>
      <c r="W55" s="147"/>
      <c r="Z55" s="145"/>
      <c r="AA55" s="147"/>
      <c r="AD55" s="145"/>
      <c r="AE55" s="147"/>
      <c r="AH55" s="145"/>
      <c r="AI55" s="147"/>
      <c r="AL55" s="145"/>
      <c r="AM55" s="147"/>
      <c r="BN55" s="174"/>
    </row>
    <row r="56" spans="1:66" s="134" customFormat="1" x14ac:dyDescent="0.2">
      <c r="A56" s="159" t="s">
        <v>72</v>
      </c>
      <c r="B56" s="13">
        <v>76</v>
      </c>
      <c r="C56" s="19">
        <v>0.29471890971039172</v>
      </c>
      <c r="D56" s="57">
        <v>161.19999999999999</v>
      </c>
      <c r="E56" s="114">
        <v>0.23524904214559372</v>
      </c>
      <c r="F56" s="13">
        <v>86.8</v>
      </c>
      <c r="G56" s="26">
        <f>F56/B56-1</f>
        <v>0.14210526315789473</v>
      </c>
      <c r="H56" s="57">
        <v>186.7</v>
      </c>
      <c r="I56" s="114">
        <f>H56/D56-1</f>
        <v>0.15818858560794036</v>
      </c>
      <c r="J56" s="13">
        <v>99.5</v>
      </c>
      <c r="K56" s="26">
        <f>J56/F56-1</f>
        <v>0.1463133640552996</v>
      </c>
      <c r="L56" s="57">
        <v>208.7</v>
      </c>
      <c r="M56" s="114">
        <f>L56/H56-1</f>
        <v>0.11783610069630424</v>
      </c>
      <c r="N56" s="13">
        <v>123.5</v>
      </c>
      <c r="O56" s="26">
        <f>N56/J56-1</f>
        <v>0.2412060301507537</v>
      </c>
      <c r="P56" s="57">
        <v>260.8</v>
      </c>
      <c r="Q56" s="114">
        <f>P56/L56-1</f>
        <v>0.24964063248682322</v>
      </c>
      <c r="R56" s="13">
        <v>146.4</v>
      </c>
      <c r="S56" s="26">
        <f>R56/N56-1</f>
        <v>0.18542510121457489</v>
      </c>
      <c r="T56" s="57">
        <v>287.47000000000003</v>
      </c>
      <c r="U56" s="114">
        <f>T56/P56-1</f>
        <v>0.1022622699386504</v>
      </c>
      <c r="V56" s="13">
        <v>148.30000000000001</v>
      </c>
      <c r="W56" s="26">
        <f>V56/R56-1</f>
        <v>1.2978142076502719E-2</v>
      </c>
      <c r="X56" s="57">
        <v>301.8</v>
      </c>
      <c r="Y56" s="114">
        <f>X56/T56-1</f>
        <v>4.9848679862246392E-2</v>
      </c>
      <c r="Z56" s="13">
        <v>171.5</v>
      </c>
      <c r="AA56" s="26">
        <f>Z56/V56-1</f>
        <v>0.15643964935940646</v>
      </c>
      <c r="AB56" s="57">
        <v>337.8</v>
      </c>
      <c r="AC56" s="114">
        <f>AB56/X56-1</f>
        <v>0.11928429423459241</v>
      </c>
      <c r="AD56" s="13">
        <v>189.8</v>
      </c>
      <c r="AE56" s="26">
        <f>AD56/Z56-1</f>
        <v>0.10670553935860072</v>
      </c>
      <c r="AF56" s="57">
        <v>373.8</v>
      </c>
      <c r="AG56" s="114">
        <f>AF56/AB56-1</f>
        <v>0.10657193605683846</v>
      </c>
      <c r="AH56" s="13">
        <v>195.2</v>
      </c>
      <c r="AI56" s="26">
        <f>AH56/AD56-1</f>
        <v>2.8451001053740654E-2</v>
      </c>
      <c r="AJ56" s="57">
        <v>389.7</v>
      </c>
      <c r="AK56" s="114">
        <f>AJ56/AF56-1</f>
        <v>4.2536115569823396E-2</v>
      </c>
      <c r="AL56" s="13">
        <v>222.2</v>
      </c>
      <c r="AM56" s="26">
        <f>AL56/AH56-1</f>
        <v>0.13831967213114749</v>
      </c>
      <c r="AN56" s="57">
        <v>464.6</v>
      </c>
      <c r="AO56" s="114">
        <f>AN56/AJ56-1</f>
        <v>0.1921991275340007</v>
      </c>
      <c r="AP56" s="13">
        <v>231</v>
      </c>
      <c r="AQ56" s="26">
        <f>AP56/AL56-1</f>
        <v>3.9603960396039639E-2</v>
      </c>
      <c r="AR56" s="57">
        <v>476.1</v>
      </c>
      <c r="AS56" s="114">
        <f>AR56/AN56-1</f>
        <v>2.4752475247524774E-2</v>
      </c>
      <c r="AT56" s="13">
        <v>238.9</v>
      </c>
      <c r="AU56" s="26">
        <f>AT56/AP56-1</f>
        <v>3.4199134199134118E-2</v>
      </c>
      <c r="AV56" s="57">
        <v>498.5</v>
      </c>
      <c r="AW56" s="114">
        <f>AV56/AR56-1</f>
        <v>4.7048939298466763E-2</v>
      </c>
      <c r="AX56" s="13">
        <v>281.7</v>
      </c>
      <c r="AY56" s="26">
        <f>AX56/AT56-1</f>
        <v>0.17915445793218909</v>
      </c>
      <c r="AZ56" s="57">
        <v>573.9</v>
      </c>
      <c r="BA56" s="114">
        <f>AZ56/AV56-1</f>
        <v>0.1512537612838516</v>
      </c>
      <c r="BB56" s="13">
        <v>301.8</v>
      </c>
      <c r="BC56" s="26">
        <f>BB56/AX56-1</f>
        <v>7.1352502662406891E-2</v>
      </c>
      <c r="BD56" s="57">
        <v>639.6</v>
      </c>
      <c r="BE56" s="114">
        <f>BD56/AZ56-1</f>
        <v>0.11447987454260322</v>
      </c>
      <c r="BF56" s="13">
        <v>356.3</v>
      </c>
      <c r="BG56" s="26">
        <f>BF56/BB56-1</f>
        <v>0.18058316766070237</v>
      </c>
      <c r="BH56" s="57">
        <v>737.8</v>
      </c>
      <c r="BI56" s="114">
        <f>BH56/BD56-1</f>
        <v>0.15353345841150712</v>
      </c>
      <c r="BJ56" s="13">
        <v>388.3</v>
      </c>
      <c r="BK56" s="26">
        <f>BJ56/BF56-1</f>
        <v>8.9811956216671263E-2</v>
      </c>
      <c r="BL56" s="57">
        <v>835.5</v>
      </c>
      <c r="BM56" s="114">
        <f>BL56/BH56-1</f>
        <v>0.1324207102195718</v>
      </c>
      <c r="BN56" s="174"/>
    </row>
    <row r="57" spans="1:66" s="134" customFormat="1" ht="25.5" x14ac:dyDescent="0.2">
      <c r="A57" s="160" t="s">
        <v>73</v>
      </c>
      <c r="B57" s="10">
        <v>34.299999999999997</v>
      </c>
      <c r="C57" s="20">
        <v>0.80526315789473668</v>
      </c>
      <c r="D57" s="45">
        <v>64.8</v>
      </c>
      <c r="E57" s="115">
        <v>0.22264150943396221</v>
      </c>
      <c r="F57" s="10">
        <v>34.700000000000003</v>
      </c>
      <c r="G57" s="27">
        <f>F57/B57-1</f>
        <v>1.1661807580175099E-2</v>
      </c>
      <c r="H57" s="45">
        <v>71.599999999999994</v>
      </c>
      <c r="I57" s="115">
        <f>H57/D57-1</f>
        <v>0.10493827160493829</v>
      </c>
      <c r="J57" s="10">
        <v>46.4</v>
      </c>
      <c r="K57" s="27">
        <f>J57/F57-1</f>
        <v>0.33717579250720453</v>
      </c>
      <c r="L57" s="45">
        <v>94.5</v>
      </c>
      <c r="M57" s="123">
        <f>L57/H57-1</f>
        <v>0.31983240223463705</v>
      </c>
      <c r="N57" s="10">
        <v>39.4</v>
      </c>
      <c r="O57" s="27">
        <f>N57/J57-1</f>
        <v>-0.15086206896551724</v>
      </c>
      <c r="P57" s="45">
        <v>70.7</v>
      </c>
      <c r="Q57" s="62">
        <f>P57/L57-1</f>
        <v>-0.25185185185185177</v>
      </c>
      <c r="R57" s="10">
        <v>29.3</v>
      </c>
      <c r="S57" s="27">
        <f>R57/N57-1</f>
        <v>-0.25634517766497456</v>
      </c>
      <c r="T57" s="45">
        <v>51.52</v>
      </c>
      <c r="U57" s="62">
        <f>T57/P57-1</f>
        <v>-0.27128712871287131</v>
      </c>
      <c r="V57" s="10">
        <v>26.3</v>
      </c>
      <c r="W57" s="27">
        <f>V57/R57-1</f>
        <v>-0.10238907849829348</v>
      </c>
      <c r="X57" s="45">
        <v>48.1</v>
      </c>
      <c r="Y57" s="62">
        <f>X57/T57-1</f>
        <v>-6.6381987577639801E-2</v>
      </c>
      <c r="Z57" s="10">
        <v>19.5</v>
      </c>
      <c r="AA57" s="27">
        <f>Z57/V57-1</f>
        <v>-0.2585551330798479</v>
      </c>
      <c r="AB57" s="45">
        <v>36.6</v>
      </c>
      <c r="AC57" s="62">
        <f>AB57/X57-1</f>
        <v>-0.23908523908523904</v>
      </c>
      <c r="AD57" s="10">
        <v>18.7</v>
      </c>
      <c r="AE57" s="27">
        <f>AD57/Z57-1</f>
        <v>-4.1025641025641102E-2</v>
      </c>
      <c r="AF57" s="45">
        <v>37.200000000000003</v>
      </c>
      <c r="AG57" s="62">
        <f>AF57/AB57-1</f>
        <v>1.6393442622950838E-2</v>
      </c>
      <c r="AH57" s="10">
        <v>14.9</v>
      </c>
      <c r="AI57" s="85">
        <f>AH57/AD57-1</f>
        <v>-0.20320855614973254</v>
      </c>
      <c r="AJ57" s="45">
        <v>32</v>
      </c>
      <c r="AK57" s="88">
        <f>AJ57/AF57-1</f>
        <v>-0.13978494623655924</v>
      </c>
      <c r="AL57" s="10">
        <v>13</v>
      </c>
      <c r="AM57" s="85">
        <f>AL57/AH57-1</f>
        <v>-0.12751677852348997</v>
      </c>
      <c r="AN57" s="45">
        <v>24.9</v>
      </c>
      <c r="AO57" s="88">
        <f>AN57/AJ57-1</f>
        <v>-0.22187500000000004</v>
      </c>
      <c r="AP57" s="10">
        <v>11.2</v>
      </c>
      <c r="AQ57" s="85">
        <f>AP57/AL57-1</f>
        <v>-0.13846153846153852</v>
      </c>
      <c r="AR57" s="45">
        <v>20.5</v>
      </c>
      <c r="AS57" s="88">
        <f>AR57/AN57-1</f>
        <v>-0.17670682730923692</v>
      </c>
      <c r="AT57" s="10">
        <v>8</v>
      </c>
      <c r="AU57" s="85">
        <f>AT57/AP57-1</f>
        <v>-0.2857142857142857</v>
      </c>
      <c r="AV57" s="45">
        <v>22.7</v>
      </c>
      <c r="AW57" s="78">
        <f>AV57/AR57-1</f>
        <v>0.10731707317073158</v>
      </c>
      <c r="AX57" s="10">
        <v>5.8</v>
      </c>
      <c r="AY57" s="85">
        <f>AX57/AT57-1</f>
        <v>-0.27500000000000002</v>
      </c>
      <c r="AZ57" s="45">
        <v>13.8</v>
      </c>
      <c r="BA57" s="78">
        <f>AZ57/AV57-1</f>
        <v>-0.39207048458149774</v>
      </c>
      <c r="BB57" s="10">
        <v>4.4000000000000004</v>
      </c>
      <c r="BC57" s="85">
        <f>BB57/AX57-1</f>
        <v>-0.24137931034482751</v>
      </c>
      <c r="BD57" s="45">
        <v>11.6</v>
      </c>
      <c r="BE57" s="78">
        <f>BD57/AZ57-1</f>
        <v>-0.15942028985507251</v>
      </c>
      <c r="BF57" s="10">
        <v>6.7</v>
      </c>
      <c r="BG57" s="85">
        <f>BF57/BB57-1</f>
        <v>0.52272727272727271</v>
      </c>
      <c r="BH57" s="45">
        <v>14.8</v>
      </c>
      <c r="BI57" s="78">
        <f>BH57/BD57-1</f>
        <v>0.27586206896551735</v>
      </c>
      <c r="BJ57" s="10">
        <v>9.8000000000000007</v>
      </c>
      <c r="BK57" s="85">
        <f>BJ57/BF57-1</f>
        <v>0.46268656716417911</v>
      </c>
      <c r="BL57" s="45">
        <v>20.399999999999999</v>
      </c>
      <c r="BM57" s="78">
        <f>BL57/BH57-1</f>
        <v>0.37837837837837829</v>
      </c>
      <c r="BN57" s="174"/>
    </row>
    <row r="58" spans="1:66" s="134" customFormat="1" x14ac:dyDescent="0.2">
      <c r="A58" s="138" t="s">
        <v>64</v>
      </c>
      <c r="B58" s="10">
        <v>6.1</v>
      </c>
      <c r="C58" s="20">
        <v>0.32608695652173925</v>
      </c>
      <c r="D58" s="45">
        <v>18.5</v>
      </c>
      <c r="E58" s="115">
        <v>-0.23868312757201648</v>
      </c>
      <c r="F58" s="10">
        <v>11.5</v>
      </c>
      <c r="G58" s="27">
        <f>F58/B58-1</f>
        <v>0.88524590163934436</v>
      </c>
      <c r="H58" s="45">
        <v>25.3</v>
      </c>
      <c r="I58" s="115">
        <f>H58/D58-1</f>
        <v>0.36756756756756759</v>
      </c>
      <c r="J58" s="10">
        <v>9.1999999999999993</v>
      </c>
      <c r="K58" s="27">
        <f>J58/F58-1</f>
        <v>-0.20000000000000007</v>
      </c>
      <c r="L58" s="45">
        <v>20.6</v>
      </c>
      <c r="M58" s="115">
        <f>L58/H58-1</f>
        <v>-0.18577075098814222</v>
      </c>
      <c r="N58" s="10">
        <v>5.7</v>
      </c>
      <c r="O58" s="27">
        <f>N58/J58-1</f>
        <v>-0.38043478260869557</v>
      </c>
      <c r="P58" s="45">
        <v>16.3</v>
      </c>
      <c r="Q58" s="62">
        <f>P58/L58-1</f>
        <v>-0.20873786407766992</v>
      </c>
      <c r="R58" s="10">
        <v>5.6</v>
      </c>
      <c r="S58" s="27">
        <f>R58/N58-1</f>
        <v>-1.7543859649122862E-2</v>
      </c>
      <c r="T58" s="45">
        <v>45.06</v>
      </c>
      <c r="U58" s="62">
        <f>T58/P58-1</f>
        <v>1.7644171779141105</v>
      </c>
      <c r="V58" s="10">
        <v>14.4</v>
      </c>
      <c r="W58" s="27">
        <f>V58/R58-1</f>
        <v>1.5714285714285716</v>
      </c>
      <c r="X58" s="45">
        <v>51.2</v>
      </c>
      <c r="Y58" s="62">
        <f>X58/T58-1</f>
        <v>0.13626276076342658</v>
      </c>
      <c r="Z58" s="10">
        <v>12.8</v>
      </c>
      <c r="AA58" s="27">
        <f>Z58/V58-1</f>
        <v>-0.11111111111111105</v>
      </c>
      <c r="AB58" s="45">
        <v>33.700000000000003</v>
      </c>
      <c r="AC58" s="62">
        <f>AB58/X58-1</f>
        <v>-0.341796875</v>
      </c>
      <c r="AD58" s="10">
        <v>9.6999999999999993</v>
      </c>
      <c r="AE58" s="27">
        <f>AD58/Z58-1</f>
        <v>-0.24218750000000011</v>
      </c>
      <c r="AF58" s="45">
        <v>21.4</v>
      </c>
      <c r="AG58" s="78">
        <f>AF58/AB58-1</f>
        <v>-0.36498516320474783</v>
      </c>
      <c r="AH58" s="10">
        <v>6.8</v>
      </c>
      <c r="AI58" s="85">
        <f>AH58/AD58-1</f>
        <v>-0.29896907216494839</v>
      </c>
      <c r="AJ58" s="45">
        <v>23</v>
      </c>
      <c r="AK58" s="78">
        <f>AJ58/AF58-1</f>
        <v>7.4766355140186924E-2</v>
      </c>
      <c r="AL58" s="10">
        <v>6.4</v>
      </c>
      <c r="AM58" s="85">
        <f>AL58/AH58-1</f>
        <v>-5.8823529411764608E-2</v>
      </c>
      <c r="AN58" s="45">
        <v>15.6</v>
      </c>
      <c r="AO58" s="78">
        <f>AN58/AJ58-1</f>
        <v>-0.32173913043478264</v>
      </c>
      <c r="AP58" s="10">
        <v>2.8</v>
      </c>
      <c r="AQ58" s="85">
        <f>AP58/AL58-1</f>
        <v>-0.5625</v>
      </c>
      <c r="AR58" s="45">
        <v>12.3</v>
      </c>
      <c r="AS58" s="78">
        <f>AR58/AN58-1</f>
        <v>-0.21153846153846145</v>
      </c>
      <c r="AT58" s="10">
        <v>4.9000000000000004</v>
      </c>
      <c r="AU58" s="85">
        <f>AT58/AP58-1</f>
        <v>0.75000000000000022</v>
      </c>
      <c r="AV58" s="45">
        <v>15.5</v>
      </c>
      <c r="AW58" s="78">
        <f>AV58/AR58-1</f>
        <v>0.26016260162601612</v>
      </c>
      <c r="AX58" s="10">
        <v>6.5</v>
      </c>
      <c r="AY58" s="93">
        <f>AX58/AT58-1</f>
        <v>0.32653061224489788</v>
      </c>
      <c r="AZ58" s="45">
        <v>16.2</v>
      </c>
      <c r="BA58" s="78">
        <f>AZ58/AV58-1</f>
        <v>4.5161290322580649E-2</v>
      </c>
      <c r="BB58" s="10">
        <v>11.3</v>
      </c>
      <c r="BC58" s="93">
        <f>BB58/AX58-1</f>
        <v>0.7384615384615385</v>
      </c>
      <c r="BD58" s="45">
        <v>23.5</v>
      </c>
      <c r="BE58" s="78">
        <f>BD58/AZ58-1</f>
        <v>0.45061728395061729</v>
      </c>
      <c r="BF58" s="10">
        <v>16.7</v>
      </c>
      <c r="BG58" s="93">
        <f>BF58/BB58-1</f>
        <v>0.47787610619469012</v>
      </c>
      <c r="BH58" s="45">
        <v>34.1</v>
      </c>
      <c r="BI58" s="78">
        <f>BH58/BD58-1</f>
        <v>0.45106382978723403</v>
      </c>
      <c r="BJ58" s="10">
        <v>12.3</v>
      </c>
      <c r="BK58" s="93">
        <f>BJ58/BF58-1</f>
        <v>-0.26347305389221554</v>
      </c>
      <c r="BL58" s="45">
        <v>28.1</v>
      </c>
      <c r="BM58" s="78">
        <f>BL58/BH58-1</f>
        <v>-0.17595307917888559</v>
      </c>
      <c r="BN58" s="174"/>
    </row>
    <row r="59" spans="1:66" s="134" customFormat="1" x14ac:dyDescent="0.2">
      <c r="A59" s="138" t="s">
        <v>65</v>
      </c>
      <c r="B59" s="39"/>
      <c r="C59" s="20"/>
      <c r="D59" s="45"/>
      <c r="E59" s="115"/>
      <c r="F59" s="39"/>
      <c r="G59" s="27"/>
      <c r="H59" s="45"/>
      <c r="I59" s="115"/>
      <c r="J59" s="10">
        <v>2.2000000000000002</v>
      </c>
      <c r="K59" s="27"/>
      <c r="L59" s="45">
        <v>6.7</v>
      </c>
      <c r="M59" s="115"/>
      <c r="N59" s="10">
        <v>1</v>
      </c>
      <c r="O59" s="27">
        <f>N59/J59-1</f>
        <v>-0.54545454545454541</v>
      </c>
      <c r="P59" s="45">
        <v>5.7</v>
      </c>
      <c r="Q59" s="62">
        <f>P59/L59-1</f>
        <v>-0.14925373134328357</v>
      </c>
      <c r="R59" s="10">
        <v>8.6999999999999993</v>
      </c>
      <c r="S59" s="63" t="s">
        <v>66</v>
      </c>
      <c r="T59" s="45">
        <v>16.36</v>
      </c>
      <c r="U59" s="62">
        <f>T59/P59-1</f>
        <v>1.8701754385964908</v>
      </c>
      <c r="V59" s="10">
        <v>16</v>
      </c>
      <c r="W59" s="27">
        <f>V59/R59-1</f>
        <v>0.83908045977011514</v>
      </c>
      <c r="X59" s="45">
        <v>26.7</v>
      </c>
      <c r="Y59" s="62">
        <f>X59/T59-1</f>
        <v>0.63202933985330079</v>
      </c>
      <c r="Z59" s="10">
        <v>14.8</v>
      </c>
      <c r="AA59" s="27">
        <f>Z59/V59-1</f>
        <v>-7.4999999999999956E-2</v>
      </c>
      <c r="AB59" s="45">
        <v>50.8</v>
      </c>
      <c r="AC59" s="62">
        <f>AB59/X59-1</f>
        <v>0.90262172284644193</v>
      </c>
      <c r="AD59" s="10">
        <v>15.2</v>
      </c>
      <c r="AE59" s="27">
        <f>AD59/Z59-1</f>
        <v>2.7027027027026973E-2</v>
      </c>
      <c r="AF59" s="45">
        <v>47.3</v>
      </c>
      <c r="AG59" s="78">
        <f>AF59/AB59-1</f>
        <v>-6.8897637795275579E-2</v>
      </c>
      <c r="AH59" s="10">
        <v>33.1</v>
      </c>
      <c r="AI59" s="27">
        <f>AH59/AD59-1</f>
        <v>1.1776315789473686</v>
      </c>
      <c r="AJ59" s="45">
        <v>92.6</v>
      </c>
      <c r="AK59" s="78">
        <f>AJ59/AF59-1</f>
        <v>0.95771670190274838</v>
      </c>
      <c r="AL59" s="10">
        <v>29</v>
      </c>
      <c r="AM59" s="85">
        <f>AL59/AH59-1</f>
        <v>-0.12386706948640491</v>
      </c>
      <c r="AN59" s="45">
        <v>81.7</v>
      </c>
      <c r="AO59" s="78">
        <f>AN59/AJ59-1</f>
        <v>-0.11771058315334759</v>
      </c>
      <c r="AP59" s="10">
        <v>41.7</v>
      </c>
      <c r="AQ59" s="85">
        <f>AP59/AL59-1</f>
        <v>0.43793103448275872</v>
      </c>
      <c r="AR59" s="45">
        <v>101.6</v>
      </c>
      <c r="AS59" s="78">
        <f>AR59/AN59-1</f>
        <v>0.24357405140758859</v>
      </c>
      <c r="AT59" s="10">
        <v>70.900000000000006</v>
      </c>
      <c r="AU59" s="85">
        <f>AT59/AP59-1</f>
        <v>0.70023980815347731</v>
      </c>
      <c r="AV59" s="45">
        <v>183.4</v>
      </c>
      <c r="AW59" s="78">
        <f>AV59/AR59-1</f>
        <v>0.8051181102362206</v>
      </c>
      <c r="AX59" s="10">
        <v>91.7</v>
      </c>
      <c r="AY59" s="93">
        <f>AX59/AT59-1</f>
        <v>0.2933709449929478</v>
      </c>
      <c r="AZ59" s="45">
        <v>197.4</v>
      </c>
      <c r="BA59" s="78">
        <f>AZ59/AV59-1</f>
        <v>7.6335877862595325E-2</v>
      </c>
      <c r="BB59" s="10">
        <v>113.9</v>
      </c>
      <c r="BC59" s="93">
        <f>BB59/AX59-1</f>
        <v>0.24209378407851689</v>
      </c>
      <c r="BD59" s="45">
        <v>234.8</v>
      </c>
      <c r="BE59" s="78">
        <f>BD59/AZ59-1</f>
        <v>0.18946301925025333</v>
      </c>
      <c r="BF59" s="10">
        <v>140.6</v>
      </c>
      <c r="BG59" s="93">
        <f>BF59/BB59-1</f>
        <v>0.23441615452150999</v>
      </c>
      <c r="BH59" s="45">
        <v>317.5</v>
      </c>
      <c r="BI59" s="78">
        <f>BH59/BD59-1</f>
        <v>0.35221465076660974</v>
      </c>
      <c r="BJ59" s="10">
        <v>162.69999999999999</v>
      </c>
      <c r="BK59" s="93">
        <f>BJ59/BF59-1</f>
        <v>0.15718349928876241</v>
      </c>
      <c r="BL59" s="45">
        <v>311.5</v>
      </c>
      <c r="BM59" s="78">
        <f>BL59/BH59-1</f>
        <v>-1.8897637795275646E-2</v>
      </c>
      <c r="BN59" s="174"/>
    </row>
    <row r="60" spans="1:66" s="134" customFormat="1" x14ac:dyDescent="0.2">
      <c r="A60" s="149" t="s">
        <v>74</v>
      </c>
      <c r="B60" s="12">
        <v>116.39999999999999</v>
      </c>
      <c r="C60" s="18">
        <v>0.41433778857837167</v>
      </c>
      <c r="D60" s="58">
        <v>244.5</v>
      </c>
      <c r="E60" s="117">
        <v>0.17661212704523566</v>
      </c>
      <c r="F60" s="12">
        <f>F56+F57+F58</f>
        <v>133</v>
      </c>
      <c r="G60" s="28">
        <f>F60/B60-1</f>
        <v>0.14261168384879741</v>
      </c>
      <c r="H60" s="58">
        <f>H56+H57+H58</f>
        <v>283.59999999999997</v>
      </c>
      <c r="I60" s="117">
        <f>H60/D60-1</f>
        <v>0.15991820040899785</v>
      </c>
      <c r="J60" s="12">
        <f>J56+J57+J58+J59</f>
        <v>157.29999999999998</v>
      </c>
      <c r="K60" s="28">
        <f>J60/F60-1</f>
        <v>0.18270676691729304</v>
      </c>
      <c r="L60" s="58">
        <f>L56+L57+L58+L59</f>
        <v>330.5</v>
      </c>
      <c r="M60" s="117">
        <f>L60/H60-1</f>
        <v>0.16537376586741903</v>
      </c>
      <c r="N60" s="12">
        <f>N56+N57+N58+N59</f>
        <v>169.6</v>
      </c>
      <c r="O60" s="28">
        <f>N60/J60-1</f>
        <v>7.8194532739987332E-2</v>
      </c>
      <c r="P60" s="58">
        <f>P56+P57+P58+P59</f>
        <v>353.5</v>
      </c>
      <c r="Q60" s="61">
        <f>P60/L60-1</f>
        <v>6.9591527987897139E-2</v>
      </c>
      <c r="R60" s="12">
        <f>R56+R57+R58+R59</f>
        <v>190</v>
      </c>
      <c r="S60" s="28">
        <f>R60/N60-1</f>
        <v>0.12028301886792447</v>
      </c>
      <c r="T60" s="58">
        <f>T56+T57+T58+T59</f>
        <v>400.41</v>
      </c>
      <c r="U60" s="61">
        <f>T60/P60-1</f>
        <v>0.13270155586987276</v>
      </c>
      <c r="V60" s="12">
        <f>V56+V57+V58+V59</f>
        <v>205.00000000000003</v>
      </c>
      <c r="W60" s="28">
        <f>V60/R60-1</f>
        <v>7.8947368421052877E-2</v>
      </c>
      <c r="X60" s="58">
        <f>X56+X57+X58+X59</f>
        <v>427.8</v>
      </c>
      <c r="Y60" s="61">
        <f>X60/T60-1</f>
        <v>6.840488499288222E-2</v>
      </c>
      <c r="Z60" s="74">
        <f>Z56+Z57+Z58+Z59</f>
        <v>218.60000000000002</v>
      </c>
      <c r="AA60" s="28">
        <f>Z60/V60-1</f>
        <v>6.6341463414634205E-2</v>
      </c>
      <c r="AB60" s="58">
        <f>AB56+AB57+AB58+AB59</f>
        <v>458.90000000000003</v>
      </c>
      <c r="AC60" s="61">
        <f>AB60/X60-1</f>
        <v>7.269752220663861E-2</v>
      </c>
      <c r="AD60" s="74">
        <f>AD56+AD57+AD58+AD59</f>
        <v>233.39999999999998</v>
      </c>
      <c r="AE60" s="28">
        <f>AD60/Z60-1</f>
        <v>6.7703568161024519E-2</v>
      </c>
      <c r="AF60" s="58">
        <f>AF56+AF57+AF58+AF59</f>
        <v>479.7</v>
      </c>
      <c r="AG60" s="61">
        <f>AF60/AB60-1</f>
        <v>4.5325779036827107E-2</v>
      </c>
      <c r="AH60" s="74">
        <f>AH56+AH57+AH58+AH59</f>
        <v>250</v>
      </c>
      <c r="AI60" s="28">
        <f>AH60/AD60-1</f>
        <v>7.1122536418166238E-2</v>
      </c>
      <c r="AJ60" s="58">
        <f>AJ56+AJ57+AJ58+AJ59</f>
        <v>537.29999999999995</v>
      </c>
      <c r="AK60" s="61">
        <f>AJ60/AF60-1</f>
        <v>0.12007504690431503</v>
      </c>
      <c r="AL60" s="74">
        <f>AL56+AL57+AL58+AL59</f>
        <v>270.60000000000002</v>
      </c>
      <c r="AM60" s="28">
        <f>AL60/AH60-1</f>
        <v>8.2400000000000029E-2</v>
      </c>
      <c r="AN60" s="58">
        <f>AN56+AN57+AN58+AN59</f>
        <v>586.80000000000007</v>
      </c>
      <c r="AO60" s="61">
        <f>AN60/AJ60-1</f>
        <v>9.2127303182579778E-2</v>
      </c>
      <c r="AP60" s="74">
        <f>AP56+AP57+AP58+AP59</f>
        <v>286.7</v>
      </c>
      <c r="AQ60" s="28">
        <f>AP60/AL60-1</f>
        <v>5.9497413155949586E-2</v>
      </c>
      <c r="AR60" s="58">
        <f>AR56+AR57+AR58+AR59</f>
        <v>610.5</v>
      </c>
      <c r="AS60" s="61">
        <f>AR60/AN60-1</f>
        <v>4.0388548057259666E-2</v>
      </c>
      <c r="AT60" s="74">
        <v>322.8</v>
      </c>
      <c r="AU60" s="28">
        <f>AT60/AP60-1</f>
        <v>0.12591559121032447</v>
      </c>
      <c r="AV60" s="58">
        <v>720.2</v>
      </c>
      <c r="AW60" s="61">
        <f>AV60/AR60-1</f>
        <v>0.17968877968877983</v>
      </c>
      <c r="AX60" s="74">
        <v>385.6</v>
      </c>
      <c r="AY60" s="28">
        <f>AX60/AT60-1</f>
        <v>0.19454770755885997</v>
      </c>
      <c r="AZ60" s="58">
        <f>AZ56+AZ57+AZ58+AZ59</f>
        <v>801.3</v>
      </c>
      <c r="BA60" s="61">
        <f>AZ60/AV60-1</f>
        <v>0.11260760899750055</v>
      </c>
      <c r="BB60" s="74">
        <v>431.4</v>
      </c>
      <c r="BC60" s="28">
        <f>BB60/AX60-1</f>
        <v>0.11877593360995831</v>
      </c>
      <c r="BD60" s="58">
        <v>909.58</v>
      </c>
      <c r="BE60" s="61">
        <f>BD60/AZ60-1</f>
        <v>0.13513041307874718</v>
      </c>
      <c r="BF60" s="74">
        <v>520.29999999999995</v>
      </c>
      <c r="BG60" s="28">
        <f>BF60/BB60-1</f>
        <v>0.20607324988409825</v>
      </c>
      <c r="BH60" s="58">
        <v>1104.2</v>
      </c>
      <c r="BI60" s="61">
        <f>BH60/BD60-1</f>
        <v>0.21396688581543133</v>
      </c>
      <c r="BJ60" s="74">
        <v>573.1</v>
      </c>
      <c r="BK60" s="28">
        <f>BJ60/BF60-1</f>
        <v>0.10147991543340384</v>
      </c>
      <c r="BL60" s="58">
        <v>1195.5999999999999</v>
      </c>
      <c r="BM60" s="61">
        <f>BL60/BH60-1</f>
        <v>8.2774859626879138E-2</v>
      </c>
      <c r="BN60" s="174"/>
    </row>
    <row r="61" spans="1:66" s="134" customFormat="1" x14ac:dyDescent="0.2">
      <c r="A61" s="161" t="s">
        <v>71</v>
      </c>
      <c r="B61" s="150"/>
      <c r="C61" s="151"/>
      <c r="D61" s="150"/>
      <c r="E61" s="152"/>
      <c r="F61" s="150"/>
      <c r="G61" s="152"/>
      <c r="H61" s="150"/>
      <c r="I61" s="152"/>
      <c r="J61" s="150"/>
      <c r="K61" s="152"/>
      <c r="L61" s="150"/>
      <c r="M61" s="152"/>
      <c r="N61" s="150"/>
      <c r="O61" s="152"/>
      <c r="R61" s="150"/>
      <c r="S61" s="152"/>
      <c r="V61" s="150"/>
      <c r="W61" s="152"/>
      <c r="Z61" s="150"/>
      <c r="AA61" s="152"/>
      <c r="AD61" s="150"/>
      <c r="AE61" s="152"/>
      <c r="AH61" s="150"/>
      <c r="AI61" s="152"/>
      <c r="AL61" s="150"/>
      <c r="AM61" s="152"/>
      <c r="BN61" s="174"/>
    </row>
    <row r="62" spans="1:66" s="134" customFormat="1" x14ac:dyDescent="0.2">
      <c r="B62" s="145"/>
      <c r="C62" s="153"/>
      <c r="D62" s="145"/>
      <c r="E62" s="154"/>
      <c r="F62" s="145"/>
      <c r="G62" s="154"/>
      <c r="H62" s="145"/>
      <c r="I62" s="154"/>
      <c r="J62" s="145"/>
      <c r="K62" s="154"/>
      <c r="L62" s="145"/>
      <c r="M62" s="154"/>
      <c r="N62" s="145"/>
      <c r="O62" s="154"/>
      <c r="R62" s="145"/>
      <c r="S62" s="154"/>
      <c r="V62" s="145"/>
      <c r="W62" s="154"/>
      <c r="Z62" s="145"/>
      <c r="AA62" s="154"/>
      <c r="AD62" s="145"/>
      <c r="AE62" s="154"/>
      <c r="AH62" s="145"/>
      <c r="AI62" s="154"/>
      <c r="AL62" s="145"/>
      <c r="AM62" s="154"/>
      <c r="BN62" s="174"/>
    </row>
    <row r="63" spans="1:66" s="134" customFormat="1" x14ac:dyDescent="0.2">
      <c r="A63" s="155" t="s">
        <v>75</v>
      </c>
      <c r="B63" s="42">
        <v>-56.52</v>
      </c>
      <c r="C63" s="164"/>
      <c r="D63" s="57">
        <v>34.5</v>
      </c>
      <c r="E63" s="165"/>
      <c r="F63" s="42">
        <v>-25.7</v>
      </c>
      <c r="G63" s="164"/>
      <c r="H63" s="57">
        <v>58.7</v>
      </c>
      <c r="I63" s="165"/>
      <c r="J63" s="42">
        <v>-52.6</v>
      </c>
      <c r="K63" s="164"/>
      <c r="L63" s="57">
        <v>26.1</v>
      </c>
      <c r="M63" s="165"/>
      <c r="N63" s="42">
        <v>-139.4</v>
      </c>
      <c r="O63" s="164"/>
      <c r="P63" s="57">
        <v>-56.7</v>
      </c>
      <c r="Q63" s="165"/>
      <c r="R63" s="42">
        <v>-99.2</v>
      </c>
      <c r="S63" s="164"/>
      <c r="T63" s="57">
        <v>34.21</v>
      </c>
      <c r="U63" s="165"/>
      <c r="V63" s="42">
        <v>-142.69999999999999</v>
      </c>
      <c r="W63" s="164"/>
      <c r="X63" s="57">
        <v>-27</v>
      </c>
      <c r="Y63" s="165"/>
      <c r="Z63" s="42">
        <v>-146.4</v>
      </c>
      <c r="AA63" s="164"/>
      <c r="AB63" s="57">
        <v>58.9</v>
      </c>
      <c r="AC63" s="165"/>
      <c r="AD63" s="42">
        <v>-144.69999999999999</v>
      </c>
      <c r="AE63" s="164"/>
      <c r="AF63" s="57">
        <v>-79.3</v>
      </c>
      <c r="AG63" s="165"/>
      <c r="AH63" s="42">
        <v>-37.503</v>
      </c>
      <c r="AI63" s="164"/>
      <c r="AJ63" s="57">
        <v>173.631</v>
      </c>
      <c r="AK63" s="165"/>
      <c r="AL63" s="42">
        <v>-208.8</v>
      </c>
      <c r="AM63" s="164"/>
      <c r="AN63" s="57">
        <v>104.6</v>
      </c>
      <c r="AO63" s="165"/>
      <c r="AP63" s="42">
        <v>-180.2</v>
      </c>
      <c r="AQ63" s="164"/>
      <c r="AR63" s="57">
        <v>110.223</v>
      </c>
      <c r="AS63" s="165"/>
      <c r="AT63" s="42">
        <v>-83.634</v>
      </c>
      <c r="AU63" s="164"/>
      <c r="AV63" s="57">
        <v>214.91399999999999</v>
      </c>
      <c r="AW63" s="166"/>
      <c r="AX63" s="42">
        <v>88.376000000000005</v>
      </c>
      <c r="AY63" s="164"/>
      <c r="AZ63" s="57">
        <v>300</v>
      </c>
      <c r="BA63" s="166"/>
      <c r="BB63" s="42">
        <v>-104.131</v>
      </c>
      <c r="BC63" s="29"/>
      <c r="BD63" s="57">
        <v>-169.9</v>
      </c>
      <c r="BE63" s="166"/>
      <c r="BF63" s="42">
        <v>-146</v>
      </c>
      <c r="BG63" s="29"/>
      <c r="BH63" s="57">
        <v>64.599999999999994</v>
      </c>
      <c r="BI63" s="119"/>
      <c r="BJ63" s="42">
        <v>-225.1</v>
      </c>
      <c r="BK63" s="29"/>
      <c r="BL63" s="57">
        <v>-55</v>
      </c>
      <c r="BM63" s="119"/>
      <c r="BN63" s="174"/>
    </row>
    <row r="64" spans="1:66" s="134" customFormat="1" x14ac:dyDescent="0.2">
      <c r="A64" s="149" t="s">
        <v>76</v>
      </c>
      <c r="B64" s="103">
        <v>-65</v>
      </c>
      <c r="C64" s="167"/>
      <c r="D64" s="109">
        <v>35.200000000000003</v>
      </c>
      <c r="E64" s="118"/>
      <c r="F64" s="103">
        <v>-50.6</v>
      </c>
      <c r="G64" s="167"/>
      <c r="H64" s="109">
        <v>101.9</v>
      </c>
      <c r="I64" s="118"/>
      <c r="J64" s="103">
        <v>-81.2</v>
      </c>
      <c r="K64" s="167"/>
      <c r="L64" s="109">
        <v>-2.33</v>
      </c>
      <c r="M64" s="118"/>
      <c r="N64" s="103">
        <v>-222.4</v>
      </c>
      <c r="O64" s="167"/>
      <c r="P64" s="109">
        <v>-108.97</v>
      </c>
      <c r="Q64" s="118"/>
      <c r="R64" s="103">
        <v>-143.1</v>
      </c>
      <c r="S64" s="167"/>
      <c r="T64" s="109">
        <v>32.15</v>
      </c>
      <c r="U64" s="118"/>
      <c r="V64" s="103">
        <v>-193.4</v>
      </c>
      <c r="W64" s="167"/>
      <c r="X64" s="109">
        <v>-17.3</v>
      </c>
      <c r="Y64" s="118"/>
      <c r="Z64" s="103">
        <v>-255.8</v>
      </c>
      <c r="AA64" s="167"/>
      <c r="AB64" s="109">
        <v>3.4</v>
      </c>
      <c r="AC64" s="118"/>
      <c r="AD64" s="103">
        <v>-276.89999999999998</v>
      </c>
      <c r="AE64" s="167"/>
      <c r="AF64" s="109">
        <v>-163</v>
      </c>
      <c r="AG64" s="118"/>
      <c r="AH64" s="103">
        <v>-47.7</v>
      </c>
      <c r="AI64" s="167"/>
      <c r="AJ64" s="109">
        <v>175.9</v>
      </c>
      <c r="AK64" s="118"/>
      <c r="AL64" s="103">
        <v>-358.9</v>
      </c>
      <c r="AM64" s="167"/>
      <c r="AN64" s="109">
        <v>-191.5</v>
      </c>
      <c r="AO64" s="118"/>
      <c r="AP64" s="103">
        <v>-17.7</v>
      </c>
      <c r="AQ64" s="167"/>
      <c r="AR64" s="109">
        <v>85.7</v>
      </c>
      <c r="AS64" s="118"/>
      <c r="AT64" s="103">
        <v>-109.7</v>
      </c>
      <c r="AU64" s="167"/>
      <c r="AV64" s="109">
        <v>110.5</v>
      </c>
      <c r="AW64" s="118"/>
      <c r="AX64" s="103">
        <v>-13</v>
      </c>
      <c r="AY64" s="167"/>
      <c r="AZ64" s="109">
        <v>310.3</v>
      </c>
      <c r="BA64" s="118"/>
      <c r="BB64" s="103">
        <v>-70.7</v>
      </c>
      <c r="BC64" s="168"/>
      <c r="BD64" s="109">
        <v>-191.1</v>
      </c>
      <c r="BE64" s="118"/>
      <c r="BF64" s="103">
        <v>-115.6</v>
      </c>
      <c r="BG64" s="168"/>
      <c r="BH64" s="109">
        <v>72.3</v>
      </c>
      <c r="BI64" s="120"/>
      <c r="BJ64" s="103">
        <v>-333.1</v>
      </c>
      <c r="BK64" s="168"/>
      <c r="BL64" s="109">
        <v>-282</v>
      </c>
      <c r="BM64" s="120"/>
      <c r="BN64" s="174"/>
    </row>
    <row r="65" spans="1:66" s="134" customFormat="1" x14ac:dyDescent="0.2">
      <c r="B65" s="145"/>
      <c r="C65" s="153"/>
      <c r="D65" s="145"/>
      <c r="E65" s="154"/>
      <c r="F65" s="145"/>
      <c r="G65" s="154"/>
      <c r="H65" s="145"/>
      <c r="I65" s="154"/>
      <c r="J65" s="145"/>
      <c r="K65" s="154"/>
      <c r="L65" s="145"/>
      <c r="M65" s="154"/>
      <c r="N65" s="145"/>
      <c r="O65" s="154"/>
      <c r="P65" s="145"/>
      <c r="Q65" s="154"/>
      <c r="R65" s="145"/>
      <c r="S65" s="154"/>
      <c r="V65" s="145"/>
      <c r="W65" s="154"/>
      <c r="Z65" s="145"/>
      <c r="AA65" s="154"/>
      <c r="AD65" s="145"/>
      <c r="AE65" s="154"/>
      <c r="AH65" s="145"/>
      <c r="AI65" s="154"/>
      <c r="AL65" s="145"/>
      <c r="AM65" s="154"/>
      <c r="BN65" s="174"/>
    </row>
    <row r="66" spans="1:66" s="134" customFormat="1" x14ac:dyDescent="0.2">
      <c r="A66" s="155" t="s">
        <v>77</v>
      </c>
      <c r="B66" s="13">
        <v>389.2</v>
      </c>
      <c r="C66" s="2"/>
      <c r="D66" s="57">
        <v>521.79999999999995</v>
      </c>
      <c r="E66" s="119"/>
      <c r="F66" s="13">
        <v>586</v>
      </c>
      <c r="G66" s="29"/>
      <c r="H66" s="57">
        <v>634.20000000000005</v>
      </c>
      <c r="I66" s="119"/>
      <c r="J66" s="13">
        <v>696.9</v>
      </c>
      <c r="K66" s="29"/>
      <c r="L66" s="57">
        <v>751.8</v>
      </c>
      <c r="M66" s="119"/>
      <c r="N66" s="42">
        <v>730.7</v>
      </c>
      <c r="O66" s="29"/>
      <c r="P66" s="57">
        <v>761.47199999999998</v>
      </c>
      <c r="Q66" s="119"/>
      <c r="R66" s="42">
        <v>674.78</v>
      </c>
      <c r="S66" s="29"/>
      <c r="T66" s="57">
        <v>713.995</v>
      </c>
      <c r="U66" s="119"/>
      <c r="V66" s="42">
        <v>683.57799999999997</v>
      </c>
      <c r="W66" s="29"/>
      <c r="X66" s="57">
        <v>762.70699999999999</v>
      </c>
      <c r="Y66" s="119"/>
      <c r="Z66" s="42">
        <v>737.3</v>
      </c>
      <c r="AA66" s="29"/>
      <c r="AB66" s="57">
        <v>838.2</v>
      </c>
      <c r="AC66" s="119"/>
      <c r="AD66" s="42">
        <v>793.4</v>
      </c>
      <c r="AE66" s="29"/>
      <c r="AF66" s="57">
        <v>810</v>
      </c>
      <c r="AG66" s="119"/>
      <c r="AH66" s="42">
        <v>860.1</v>
      </c>
      <c r="AI66" s="29"/>
      <c r="AJ66" s="57">
        <v>979.2</v>
      </c>
      <c r="AK66" s="119"/>
      <c r="AL66" s="42">
        <v>892</v>
      </c>
      <c r="AM66" s="29"/>
      <c r="AN66" s="57">
        <v>1018.5</v>
      </c>
      <c r="AO66" s="119"/>
      <c r="AP66" s="42">
        <v>1059.202</v>
      </c>
      <c r="AQ66" s="29"/>
      <c r="AR66" s="57">
        <v>1133.8</v>
      </c>
      <c r="AS66" s="119"/>
      <c r="AT66" s="42">
        <v>1135.3</v>
      </c>
      <c r="AU66" s="29"/>
      <c r="AV66" s="57">
        <v>889.33</v>
      </c>
      <c r="AW66" s="119"/>
      <c r="AX66" s="42">
        <v>1146.7</v>
      </c>
      <c r="AY66" s="164"/>
      <c r="AZ66" s="57">
        <v>920</v>
      </c>
      <c r="BA66" s="119"/>
      <c r="BB66" s="105">
        <v>1085.3</v>
      </c>
      <c r="BC66" s="29"/>
      <c r="BD66" s="57">
        <v>1314.7</v>
      </c>
      <c r="BE66" s="119"/>
      <c r="BF66" s="105">
        <v>1514.2</v>
      </c>
      <c r="BG66" s="29"/>
      <c r="BH66" s="57">
        <v>1655.7</v>
      </c>
      <c r="BI66" s="119"/>
      <c r="BJ66" s="105">
        <v>1741.9</v>
      </c>
      <c r="BK66" s="29"/>
      <c r="BL66" s="57">
        <v>1807</v>
      </c>
      <c r="BM66" s="119"/>
      <c r="BN66" s="174"/>
    </row>
    <row r="67" spans="1:66" s="134" customFormat="1" x14ac:dyDescent="0.2">
      <c r="A67" s="149" t="s">
        <v>78</v>
      </c>
      <c r="B67" s="68">
        <v>-125.4</v>
      </c>
      <c r="C67" s="69"/>
      <c r="D67" s="109">
        <v>55</v>
      </c>
      <c r="E67" s="120"/>
      <c r="F67" s="68">
        <v>18.7</v>
      </c>
      <c r="G67" s="70"/>
      <c r="H67" s="109">
        <v>149.5</v>
      </c>
      <c r="I67" s="120"/>
      <c r="J67" s="68">
        <v>72.3</v>
      </c>
      <c r="K67" s="70"/>
      <c r="L67" s="109">
        <v>154.19999999999999</v>
      </c>
      <c r="M67" s="120"/>
      <c r="N67" s="68">
        <v>-67.2</v>
      </c>
      <c r="O67" s="70"/>
      <c r="P67" s="109">
        <v>41.3</v>
      </c>
      <c r="Q67" s="120"/>
      <c r="R67" s="68">
        <v>-79.2</v>
      </c>
      <c r="S67" s="70"/>
      <c r="T67" s="109">
        <v>99.2</v>
      </c>
      <c r="U67" s="120"/>
      <c r="V67" s="68">
        <v>-101.4</v>
      </c>
      <c r="W67" s="70"/>
      <c r="X67" s="109">
        <v>84.6</v>
      </c>
      <c r="Y67" s="120"/>
      <c r="Z67" s="68">
        <v>-152.5</v>
      </c>
      <c r="AA67" s="70"/>
      <c r="AB67" s="109">
        <v>104.6</v>
      </c>
      <c r="AC67" s="120"/>
      <c r="AD67" s="68">
        <v>-141.80000000000001</v>
      </c>
      <c r="AE67" s="70"/>
      <c r="AF67" s="109">
        <v>-12.7</v>
      </c>
      <c r="AG67" s="120"/>
      <c r="AH67" s="68">
        <v>-40.299999999999997</v>
      </c>
      <c r="AI67" s="70"/>
      <c r="AJ67" s="109">
        <v>211.3</v>
      </c>
      <c r="AK67" s="120"/>
      <c r="AL67" s="68">
        <v>-155.5</v>
      </c>
      <c r="AM67" s="70"/>
      <c r="AN67" s="109">
        <v>-41.7</v>
      </c>
      <c r="AO67" s="120"/>
      <c r="AP67" s="68">
        <v>37.700000000000003</v>
      </c>
      <c r="AQ67" s="70"/>
      <c r="AR67" s="109">
        <v>-80.400000000000006</v>
      </c>
      <c r="AS67" s="120"/>
      <c r="AT67" s="68">
        <v>-186.2</v>
      </c>
      <c r="AU67" s="70"/>
      <c r="AV67" s="109">
        <v>-548.1</v>
      </c>
      <c r="AW67" s="120"/>
      <c r="AX67" s="68">
        <v>-337.4</v>
      </c>
      <c r="AY67" s="169"/>
      <c r="AZ67" s="109">
        <v>-293.8</v>
      </c>
      <c r="BA67" s="120"/>
      <c r="BB67" s="106">
        <v>-217.5</v>
      </c>
      <c r="BC67" s="70"/>
      <c r="BD67" s="109">
        <v>-101</v>
      </c>
      <c r="BE67" s="120"/>
      <c r="BF67" s="106">
        <v>-123.9</v>
      </c>
      <c r="BG67" s="70"/>
      <c r="BH67" s="109">
        <v>79.2</v>
      </c>
      <c r="BI67" s="120"/>
      <c r="BJ67" s="106">
        <v>-261</v>
      </c>
      <c r="BK67" s="70"/>
      <c r="BL67" s="109">
        <v>-283</v>
      </c>
      <c r="BM67" s="120"/>
      <c r="BN67" s="174"/>
    </row>
    <row r="68" spans="1:66" s="134" customFormat="1" x14ac:dyDescent="0.2">
      <c r="A68" s="136"/>
      <c r="B68" s="156"/>
      <c r="C68" s="153"/>
      <c r="D68" s="156"/>
      <c r="E68" s="154"/>
      <c r="F68" s="156"/>
      <c r="G68" s="154"/>
      <c r="H68" s="156"/>
      <c r="I68" s="154"/>
      <c r="J68" s="156"/>
      <c r="K68" s="154"/>
      <c r="L68" s="156"/>
      <c r="M68" s="154"/>
      <c r="N68" s="156"/>
      <c r="O68" s="154"/>
      <c r="P68" s="156"/>
      <c r="Q68" s="154"/>
      <c r="R68" s="156"/>
      <c r="S68" s="154"/>
      <c r="T68" s="156"/>
      <c r="U68" s="154"/>
      <c r="V68" s="156"/>
      <c r="W68" s="154"/>
      <c r="Z68" s="156"/>
      <c r="AA68" s="154"/>
      <c r="AD68" s="156"/>
      <c r="AE68" s="154"/>
      <c r="AH68" s="156"/>
      <c r="AI68" s="154"/>
      <c r="AL68" s="156"/>
      <c r="AM68" s="154"/>
      <c r="BN68" s="174"/>
    </row>
    <row r="69" spans="1:66" s="134" customFormat="1" x14ac:dyDescent="0.2">
      <c r="A69" s="155" t="s">
        <v>79</v>
      </c>
      <c r="B69" s="30"/>
      <c r="C69" s="31"/>
      <c r="D69" s="107">
        <v>3200</v>
      </c>
      <c r="E69" s="121"/>
      <c r="F69" s="30"/>
      <c r="G69" s="32"/>
      <c r="H69" s="107">
        <v>3500</v>
      </c>
      <c r="I69" s="121"/>
      <c r="J69" s="30"/>
      <c r="K69" s="32"/>
      <c r="L69" s="107">
        <v>4800</v>
      </c>
      <c r="M69" s="121"/>
      <c r="N69" s="30"/>
      <c r="O69" s="32"/>
      <c r="P69" s="107">
        <v>5350</v>
      </c>
      <c r="Q69" s="121"/>
      <c r="R69" s="30"/>
      <c r="S69" s="32"/>
      <c r="T69" s="107">
        <v>5325</v>
      </c>
      <c r="U69" s="121"/>
      <c r="V69" s="30"/>
      <c r="W69" s="32"/>
      <c r="X69" s="107">
        <v>5830</v>
      </c>
      <c r="Y69" s="121"/>
      <c r="Z69" s="30"/>
      <c r="AA69" s="32"/>
      <c r="AB69" s="107" t="s">
        <v>80</v>
      </c>
      <c r="AC69" s="121"/>
      <c r="AD69" s="30"/>
      <c r="AE69" s="76"/>
      <c r="AF69" s="107" t="s">
        <v>81</v>
      </c>
      <c r="AG69" s="121"/>
      <c r="AH69" s="30"/>
      <c r="AI69" s="76"/>
      <c r="AJ69" s="107" t="s">
        <v>82</v>
      </c>
      <c r="AK69" s="121"/>
      <c r="AL69" s="30"/>
      <c r="AM69" s="76"/>
      <c r="AN69" s="107" t="s">
        <v>83</v>
      </c>
      <c r="AO69" s="121"/>
      <c r="AP69" s="30"/>
      <c r="AQ69" s="76"/>
      <c r="AR69" s="107">
        <v>10100</v>
      </c>
      <c r="AS69" s="121"/>
      <c r="AT69" s="30"/>
      <c r="AU69" s="76"/>
      <c r="AV69" s="107">
        <v>11800</v>
      </c>
      <c r="AW69" s="121"/>
      <c r="AX69" s="30"/>
      <c r="AY69" s="76"/>
      <c r="AZ69" s="107">
        <v>13700</v>
      </c>
      <c r="BA69" s="121"/>
      <c r="BB69" s="76"/>
      <c r="BC69" s="76"/>
      <c r="BD69" s="107">
        <v>15560</v>
      </c>
      <c r="BE69" s="121"/>
      <c r="BF69" s="30"/>
      <c r="BG69" s="32"/>
      <c r="BH69" s="107">
        <v>17450</v>
      </c>
      <c r="BI69" s="121"/>
      <c r="BJ69" s="30"/>
      <c r="BK69" s="32"/>
      <c r="BL69" s="107">
        <v>17790</v>
      </c>
      <c r="BM69" s="121"/>
      <c r="BN69" s="174"/>
    </row>
    <row r="70" spans="1:66" s="134" customFormat="1" x14ac:dyDescent="0.2">
      <c r="A70" s="149" t="s">
        <v>84</v>
      </c>
      <c r="B70" s="33"/>
      <c r="C70" s="34"/>
      <c r="D70" s="108">
        <v>3900</v>
      </c>
      <c r="E70" s="122"/>
      <c r="F70" s="33"/>
      <c r="G70" s="35"/>
      <c r="H70" s="108">
        <v>4300</v>
      </c>
      <c r="I70" s="122"/>
      <c r="J70" s="33"/>
      <c r="K70" s="35"/>
      <c r="L70" s="108">
        <v>5700</v>
      </c>
      <c r="M70" s="122"/>
      <c r="N70" s="33"/>
      <c r="O70" s="35"/>
      <c r="P70" s="108">
        <v>6400</v>
      </c>
      <c r="Q70" s="122"/>
      <c r="R70" s="33"/>
      <c r="S70" s="35"/>
      <c r="T70" s="108">
        <v>6350</v>
      </c>
      <c r="U70" s="122"/>
      <c r="V70" s="33"/>
      <c r="W70" s="35"/>
      <c r="X70" s="108">
        <v>6930</v>
      </c>
      <c r="Y70" s="122"/>
      <c r="Z70" s="33"/>
      <c r="AA70" s="35"/>
      <c r="AB70" s="108" t="s">
        <v>85</v>
      </c>
      <c r="AC70" s="122"/>
      <c r="AD70" s="33"/>
      <c r="AE70" s="77"/>
      <c r="AF70" s="108" t="s">
        <v>86</v>
      </c>
      <c r="AG70" s="122"/>
      <c r="AH70" s="33"/>
      <c r="AI70" s="77"/>
      <c r="AJ70" s="108">
        <v>9800</v>
      </c>
      <c r="AK70" s="122"/>
      <c r="AL70" s="33"/>
      <c r="AM70" s="77"/>
      <c r="AN70" s="108">
        <v>10670</v>
      </c>
      <c r="AO70" s="122"/>
      <c r="AP70" s="33"/>
      <c r="AQ70" s="77"/>
      <c r="AR70" s="108">
        <v>12000</v>
      </c>
      <c r="AS70" s="122"/>
      <c r="AT70" s="33"/>
      <c r="AU70" s="77"/>
      <c r="AV70" s="108">
        <v>13800</v>
      </c>
      <c r="AW70" s="122"/>
      <c r="AX70" s="33"/>
      <c r="AY70" s="77"/>
      <c r="AZ70" s="108">
        <v>16000</v>
      </c>
      <c r="BA70" s="122"/>
      <c r="BB70" s="77"/>
      <c r="BC70" s="77"/>
      <c r="BD70" s="108">
        <v>18000</v>
      </c>
      <c r="BE70" s="122"/>
      <c r="BF70" s="33"/>
      <c r="BG70" s="35"/>
      <c r="BH70" s="108">
        <v>20000</v>
      </c>
      <c r="BI70" s="122"/>
      <c r="BJ70" s="33"/>
      <c r="BK70" s="35"/>
      <c r="BL70" s="108">
        <v>21000</v>
      </c>
      <c r="BM70" s="122"/>
      <c r="BN70" s="174"/>
    </row>
    <row r="71" spans="1:66" s="134" customFormat="1" x14ac:dyDescent="0.2">
      <c r="A71" s="134" t="s">
        <v>87</v>
      </c>
      <c r="B71" s="170"/>
      <c r="C71" s="170"/>
      <c r="D71" s="171"/>
      <c r="E71" s="171"/>
      <c r="F71" s="170"/>
      <c r="G71" s="170"/>
      <c r="H71" s="171"/>
      <c r="I71" s="172"/>
      <c r="J71" s="173"/>
      <c r="L71" s="172"/>
      <c r="M71" s="172"/>
      <c r="P71" s="172"/>
      <c r="Q71" s="172"/>
      <c r="T71" s="172"/>
      <c r="U71" s="172"/>
      <c r="X71" s="172"/>
      <c r="Y71" s="172"/>
      <c r="AB71" s="172"/>
      <c r="AC71" s="172"/>
      <c r="AF71" s="172"/>
      <c r="AG71" s="172"/>
      <c r="AJ71" s="172"/>
      <c r="AK71" s="172"/>
      <c r="AN71" s="172"/>
      <c r="AO71" s="172"/>
      <c r="AR71" s="172"/>
      <c r="AS71" s="172"/>
      <c r="AV71" s="172"/>
      <c r="AW71" s="172"/>
      <c r="AZ71" s="172"/>
      <c r="BA71" s="172"/>
      <c r="BD71" s="172"/>
      <c r="BE71" s="172"/>
      <c r="BH71" s="172"/>
      <c r="BI71" s="172"/>
      <c r="BL71" s="172"/>
      <c r="BM71" s="172"/>
    </row>
    <row r="72" spans="1:66" s="134" customFormat="1" x14ac:dyDescent="0.2">
      <c r="D72" s="172"/>
      <c r="E72" s="172"/>
      <c r="H72" s="172"/>
      <c r="I72" s="172"/>
      <c r="J72" s="173"/>
      <c r="L72" s="172"/>
      <c r="M72" s="172"/>
      <c r="P72" s="172"/>
      <c r="Q72" s="172"/>
      <c r="T72" s="172"/>
      <c r="U72" s="172"/>
      <c r="X72" s="172"/>
      <c r="Y72" s="172"/>
      <c r="AB72" s="172"/>
      <c r="AC72" s="172"/>
      <c r="AF72" s="172"/>
      <c r="AG72" s="172"/>
      <c r="AJ72" s="172"/>
      <c r="AK72" s="172"/>
      <c r="AN72" s="172"/>
      <c r="AO72" s="172"/>
      <c r="AR72" s="172"/>
      <c r="AS72" s="172"/>
      <c r="AV72" s="172"/>
      <c r="AW72" s="172"/>
      <c r="AZ72" s="172"/>
      <c r="BA72" s="172"/>
      <c r="BD72" s="172"/>
      <c r="BE72" s="172"/>
      <c r="BH72" s="172"/>
      <c r="BI72" s="172"/>
      <c r="BL72" s="172"/>
      <c r="BM72" s="172"/>
    </row>
    <row r="73" spans="1:66" s="134" customFormat="1" x14ac:dyDescent="0.2">
      <c r="D73" s="172"/>
      <c r="E73" s="172"/>
      <c r="H73" s="172"/>
      <c r="I73" s="172"/>
      <c r="L73" s="172"/>
      <c r="M73" s="172"/>
      <c r="P73" s="172"/>
      <c r="Q73" s="172"/>
      <c r="T73" s="172"/>
      <c r="U73" s="172"/>
      <c r="X73" s="172"/>
      <c r="Y73" s="172"/>
      <c r="AB73" s="172"/>
      <c r="AC73" s="172"/>
      <c r="AF73" s="172"/>
      <c r="AG73" s="172"/>
      <c r="AJ73" s="172"/>
      <c r="AK73" s="172"/>
      <c r="AN73" s="172"/>
      <c r="AO73" s="172"/>
      <c r="AR73" s="172"/>
      <c r="AS73" s="172"/>
      <c r="AV73" s="172"/>
      <c r="AW73" s="172"/>
      <c r="AZ73" s="172"/>
      <c r="BA73" s="172"/>
      <c r="BD73" s="172"/>
      <c r="BE73" s="172"/>
      <c r="BH73" s="172"/>
      <c r="BI73" s="172"/>
      <c r="BL73" s="172"/>
      <c r="BM73" s="172"/>
    </row>
    <row r="74" spans="1:66" s="134" customFormat="1" x14ac:dyDescent="0.2">
      <c r="D74" s="172"/>
      <c r="E74" s="172"/>
      <c r="H74" s="172"/>
      <c r="I74" s="172"/>
      <c r="L74" s="172"/>
      <c r="M74" s="172"/>
      <c r="P74" s="172"/>
      <c r="Q74" s="172"/>
      <c r="T74" s="172"/>
      <c r="U74" s="172"/>
      <c r="X74" s="172"/>
      <c r="Y74" s="172"/>
      <c r="AB74" s="172"/>
      <c r="AC74" s="172"/>
      <c r="AF74" s="172"/>
      <c r="AG74" s="172"/>
      <c r="AJ74" s="172"/>
      <c r="AK74" s="172"/>
      <c r="AN74" s="172"/>
      <c r="AO74" s="172"/>
      <c r="AR74" s="172"/>
      <c r="AS74" s="172"/>
      <c r="AV74" s="172"/>
      <c r="AW74" s="172"/>
      <c r="AZ74" s="172"/>
      <c r="BA74" s="172"/>
      <c r="BD74" s="172"/>
      <c r="BE74" s="172"/>
      <c r="BH74" s="172"/>
      <c r="BI74" s="172"/>
      <c r="BL74" s="172"/>
      <c r="BM74" s="172"/>
    </row>
  </sheetData>
  <mergeCells count="64">
    <mergeCell ref="BF9:BG9"/>
    <mergeCell ref="BF10:BG10"/>
    <mergeCell ref="AZ9:BA9"/>
    <mergeCell ref="AZ10:BA10"/>
    <mergeCell ref="BD9:BE9"/>
    <mergeCell ref="BD10:BE10"/>
    <mergeCell ref="N9:O9"/>
    <mergeCell ref="N10:O10"/>
    <mergeCell ref="AD9:AE9"/>
    <mergeCell ref="AD10:AE10"/>
    <mergeCell ref="AR9:AS9"/>
    <mergeCell ref="AR10:AS10"/>
    <mergeCell ref="AP9:AQ9"/>
    <mergeCell ref="AP10:AQ10"/>
    <mergeCell ref="AN9:AO9"/>
    <mergeCell ref="AN10:AO10"/>
    <mergeCell ref="AL9:AM9"/>
    <mergeCell ref="AL10:AM10"/>
    <mergeCell ref="AF9:AG9"/>
    <mergeCell ref="AF10:AG10"/>
    <mergeCell ref="AJ9:AK9"/>
    <mergeCell ref="AJ10:AK10"/>
    <mergeCell ref="B10:C10"/>
    <mergeCell ref="B9:C9"/>
    <mergeCell ref="D9:E9"/>
    <mergeCell ref="D10:E10"/>
    <mergeCell ref="R9:S9"/>
    <mergeCell ref="R10:S10"/>
    <mergeCell ref="F9:G9"/>
    <mergeCell ref="F10:G10"/>
    <mergeCell ref="H9:I9"/>
    <mergeCell ref="H10:I10"/>
    <mergeCell ref="P9:Q9"/>
    <mergeCell ref="P10:Q10"/>
    <mergeCell ref="J9:K9"/>
    <mergeCell ref="J10:K10"/>
    <mergeCell ref="L9:M9"/>
    <mergeCell ref="L10:M10"/>
    <mergeCell ref="T9:U9"/>
    <mergeCell ref="T10:U10"/>
    <mergeCell ref="AB9:AC9"/>
    <mergeCell ref="AB10:AC10"/>
    <mergeCell ref="V9:W9"/>
    <mergeCell ref="V10:W10"/>
    <mergeCell ref="Z9:AA9"/>
    <mergeCell ref="Z10:AA10"/>
    <mergeCell ref="X9:Y9"/>
    <mergeCell ref="X10:Y10"/>
    <mergeCell ref="BL9:BM9"/>
    <mergeCell ref="BL10:BM10"/>
    <mergeCell ref="AH9:AI9"/>
    <mergeCell ref="AH10:AI10"/>
    <mergeCell ref="BB9:BC9"/>
    <mergeCell ref="BB10:BC10"/>
    <mergeCell ref="AT9:AU9"/>
    <mergeCell ref="AT10:AU10"/>
    <mergeCell ref="BJ9:BK9"/>
    <mergeCell ref="BJ10:BK10"/>
    <mergeCell ref="AX9:AY9"/>
    <mergeCell ref="AX10:AY10"/>
    <mergeCell ref="AV9:AW9"/>
    <mergeCell ref="AV10:AW10"/>
    <mergeCell ref="BH9:BI9"/>
    <mergeCell ref="BH10:BI10"/>
  </mergeCells>
  <phoneticPr fontId="2" type="noConversion"/>
  <pageMargins left="0.25" right="0.25" top="0.75" bottom="0.75" header="0.3" footer="0.3"/>
  <pageSetup paperSize="9" scale="55" fitToWidth="0" orientation="landscape" r:id="rId1"/>
  <headerFooter scaleWithDoc="0" alignWithMargins="0">
    <oddHeader>&amp;C&amp;"Arial Black,Normal"&amp;11Ubisoft
Profit and Loss Account and Key Figures
(Unaudited)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Ubisoft key figures</vt:lpstr>
    </vt:vector>
  </TitlesOfParts>
  <Manager/>
  <Company>UBISOFT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jbroquette;mkabbaj</dc:creator>
  <cp:keywords/>
  <dc:description/>
  <cp:lastModifiedBy>Mehdi Kabbaj</cp:lastModifiedBy>
  <cp:revision/>
  <dcterms:created xsi:type="dcterms:W3CDTF">2007-03-15T16:48:26Z</dcterms:created>
  <dcterms:modified xsi:type="dcterms:W3CDTF">2022-06-07T08:11:52Z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